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O:\NGS next generation sequencing\Onco\IFU und Konfektionierung\"/>
    </mc:Choice>
  </mc:AlternateContent>
  <xr:revisionPtr revIDLastSave="0" documentId="13_ncr:1_{92F0C716-ADBE-4B58-8BDE-4CEEE7701F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oling Calculator" sheetId="1" r:id="rId1"/>
    <sheet name="i5 and i7 Index Sequences" sheetId="3" r:id="rId2"/>
    <sheet name="SampleSheet Generator for MiSeq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2" l="1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10" i="2"/>
  <c r="G40" i="2" l="1"/>
  <c r="I40" i="2"/>
  <c r="L40" i="2"/>
  <c r="M40" i="2"/>
  <c r="G41" i="2"/>
  <c r="I41" i="2"/>
  <c r="L41" i="2"/>
  <c r="G11" i="2"/>
  <c r="I11" i="2"/>
  <c r="L11" i="2"/>
  <c r="G12" i="2"/>
  <c r="I12" i="2"/>
  <c r="L12" i="2"/>
  <c r="G13" i="2"/>
  <c r="I13" i="2"/>
  <c r="L13" i="2"/>
  <c r="G14" i="2"/>
  <c r="I14" i="2"/>
  <c r="L14" i="2"/>
  <c r="M14" i="2"/>
  <c r="G15" i="2"/>
  <c r="I15" i="2"/>
  <c r="L15" i="2"/>
  <c r="G16" i="2"/>
  <c r="I16" i="2"/>
  <c r="L16" i="2"/>
  <c r="G17" i="2"/>
  <c r="I17" i="2"/>
  <c r="M17" i="2" s="1"/>
  <c r="L17" i="2"/>
  <c r="G18" i="2"/>
  <c r="I18" i="2"/>
  <c r="L18" i="2"/>
  <c r="G19" i="2"/>
  <c r="I19" i="2"/>
  <c r="L19" i="2"/>
  <c r="G20" i="2"/>
  <c r="I20" i="2"/>
  <c r="L20" i="2"/>
  <c r="M20" i="2"/>
  <c r="G21" i="2"/>
  <c r="I21" i="2"/>
  <c r="L21" i="2"/>
  <c r="G22" i="2"/>
  <c r="I22" i="2"/>
  <c r="L22" i="2"/>
  <c r="G23" i="2"/>
  <c r="I23" i="2"/>
  <c r="M23" i="2" s="1"/>
  <c r="L23" i="2"/>
  <c r="G24" i="2"/>
  <c r="I24" i="2"/>
  <c r="L24" i="2"/>
  <c r="G25" i="2"/>
  <c r="I25" i="2"/>
  <c r="L25" i="2"/>
  <c r="G26" i="2"/>
  <c r="I26" i="2"/>
  <c r="M26" i="2" s="1"/>
  <c r="L26" i="2"/>
  <c r="G27" i="2"/>
  <c r="I27" i="2"/>
  <c r="L27" i="2"/>
  <c r="G28" i="2"/>
  <c r="I28" i="2"/>
  <c r="L28" i="2"/>
  <c r="G29" i="2"/>
  <c r="M29" i="2" s="1"/>
  <c r="I29" i="2"/>
  <c r="L29" i="2"/>
  <c r="G30" i="2"/>
  <c r="I30" i="2"/>
  <c r="L30" i="2"/>
  <c r="G31" i="2"/>
  <c r="I31" i="2"/>
  <c r="L31" i="2"/>
  <c r="G32" i="2"/>
  <c r="I32" i="2"/>
  <c r="M32" i="2" s="1"/>
  <c r="L32" i="2"/>
  <c r="G33" i="2"/>
  <c r="I33" i="2"/>
  <c r="L33" i="2"/>
  <c r="G34" i="2"/>
  <c r="I34" i="2"/>
  <c r="L34" i="2"/>
  <c r="G35" i="2"/>
  <c r="I35" i="2"/>
  <c r="L35" i="2"/>
  <c r="G36" i="2"/>
  <c r="I36" i="2"/>
  <c r="L36" i="2"/>
  <c r="G37" i="2"/>
  <c r="I37" i="2"/>
  <c r="L37" i="2"/>
  <c r="G38" i="2"/>
  <c r="M38" i="2" s="1"/>
  <c r="I38" i="2"/>
  <c r="L38" i="2"/>
  <c r="G39" i="2"/>
  <c r="I39" i="2"/>
  <c r="L39" i="2"/>
  <c r="L10" i="2"/>
  <c r="I10" i="2"/>
  <c r="G10" i="2"/>
  <c r="M11" i="2" l="1"/>
  <c r="M35" i="2"/>
  <c r="M28" i="2"/>
  <c r="M19" i="2"/>
  <c r="M37" i="2"/>
  <c r="M41" i="2"/>
  <c r="M24" i="2"/>
  <c r="M31" i="2"/>
  <c r="M13" i="2"/>
  <c r="M27" i="2"/>
  <c r="M34" i="2"/>
  <c r="M16" i="2"/>
  <c r="M30" i="2"/>
  <c r="M12" i="2"/>
  <c r="M15" i="2"/>
  <c r="M33" i="2"/>
  <c r="M22" i="2"/>
  <c r="M36" i="2"/>
  <c r="M18" i="2"/>
  <c r="M25" i="2"/>
  <c r="M39" i="2"/>
  <c r="M21" i="2"/>
  <c r="M10" i="2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E18" i="1"/>
  <c r="E17" i="1"/>
  <c r="E16" i="1"/>
  <c r="E15" i="1"/>
  <c r="E10" i="1" l="1"/>
  <c r="H16" i="1" s="1"/>
  <c r="F16" i="1" s="1"/>
  <c r="H18" i="1" l="1"/>
  <c r="H17" i="1"/>
  <c r="H15" i="1"/>
  <c r="F15" i="1" s="1"/>
  <c r="G15" i="1" s="1"/>
  <c r="G16" i="1"/>
  <c r="F18" i="1" l="1"/>
  <c r="G18" i="1" s="1"/>
  <c r="F17" i="1"/>
  <c r="G17" i="1" s="1"/>
</calcChain>
</file>

<file path=xl/sharedStrings.xml><?xml version="1.0" encoding="utf-8"?>
<sst xmlns="http://schemas.openxmlformats.org/spreadsheetml/2006/main" count="254" uniqueCount="152">
  <si>
    <t>To do:</t>
  </si>
  <si>
    <t>- Enter final pooled library concentration and total volume.</t>
  </si>
  <si>
    <r>
      <t xml:space="preserve">- Enter </t>
    </r>
    <r>
      <rPr>
        <b/>
        <i/>
        <sz val="11"/>
        <color rgb="FF0070C0"/>
        <rFont val="Calibri"/>
        <family val="2"/>
        <scheme val="minor"/>
      </rPr>
      <t>sample_ID</t>
    </r>
    <r>
      <rPr>
        <i/>
        <sz val="11"/>
        <color rgb="FF0070C0"/>
        <rFont val="Calibri"/>
        <family val="2"/>
        <scheme val="minor"/>
      </rPr>
      <t xml:space="preserve">, </t>
    </r>
    <r>
      <rPr>
        <b/>
        <i/>
        <sz val="11"/>
        <color rgb="FF0070C0"/>
        <rFont val="Calibri"/>
        <family val="2"/>
        <scheme val="minor"/>
      </rPr>
      <t>library concentration in ng/µl</t>
    </r>
    <r>
      <rPr>
        <i/>
        <sz val="11"/>
        <color rgb="FF0070C0"/>
        <rFont val="Calibri"/>
        <family val="2"/>
        <scheme val="minor"/>
      </rPr>
      <t xml:space="preserve"> and </t>
    </r>
    <r>
      <rPr>
        <b/>
        <i/>
        <sz val="11"/>
        <color rgb="FF0070C0"/>
        <rFont val="Calibri"/>
        <family val="2"/>
        <scheme val="minor"/>
      </rPr>
      <t>fragment size</t>
    </r>
    <r>
      <rPr>
        <i/>
        <sz val="11"/>
        <color rgb="FF0070C0"/>
        <rFont val="Calibri"/>
        <family val="2"/>
        <scheme val="minor"/>
      </rPr>
      <t xml:space="preserve">. </t>
    </r>
  </si>
  <si>
    <t>- Dilute and pool your libraries according to the sheet.</t>
  </si>
  <si>
    <t>Number of samples</t>
  </si>
  <si>
    <t>Desired final pooled library concentration [nM]</t>
  </si>
  <si>
    <r>
      <t>Total pooled library volume [</t>
    </r>
    <r>
      <rPr>
        <b/>
        <sz val="11"/>
        <color rgb="FF0070C0"/>
        <rFont val="Calibri"/>
        <family val="2"/>
      </rPr>
      <t>µ</t>
    </r>
    <r>
      <rPr>
        <b/>
        <sz val="11"/>
        <color rgb="FF0070C0"/>
        <rFont val="Calibri"/>
        <family val="2"/>
        <scheme val="minor"/>
      </rPr>
      <t>l]</t>
    </r>
  </si>
  <si>
    <t>Sample_ ID</t>
  </si>
  <si>
    <t>Library Concentration [ng/µl]</t>
  </si>
  <si>
    <r>
      <t>Fragment Size</t>
    </r>
    <r>
      <rPr>
        <b/>
        <sz val="11"/>
        <color rgb="FF0070C0"/>
        <rFont val="Calibri"/>
        <family val="2"/>
        <scheme val="minor"/>
      </rPr>
      <t xml:space="preserve"> [bp]</t>
    </r>
  </si>
  <si>
    <t>Library Concentration [nM]</t>
  </si>
  <si>
    <t>Library Volume [µl]</t>
  </si>
  <si>
    <t>10 mM Tris-HCl, pH 8.5 or nuclease-free water [µl]</t>
  </si>
  <si>
    <t>Total pooled volume [µl]</t>
  </si>
  <si>
    <t>Library_1</t>
  </si>
  <si>
    <t>Library_2</t>
  </si>
  <si>
    <t>Library_3</t>
  </si>
  <si>
    <t>Library_4</t>
  </si>
  <si>
    <t>Pooling Calculator</t>
  </si>
  <si>
    <t>Index</t>
  </si>
  <si>
    <t>Sequence</t>
  </si>
  <si>
    <t>Dual index 501 primer</t>
  </si>
  <si>
    <t>TATAGCCT</t>
  </si>
  <si>
    <t>Dual index 701 primer</t>
  </si>
  <si>
    <t>ATTACTCG</t>
  </si>
  <si>
    <t>Dual index 502 primer</t>
  </si>
  <si>
    <t>ATAGAGGC</t>
  </si>
  <si>
    <t>Dual index 702 primer</t>
  </si>
  <si>
    <t>TCCGGAGA</t>
  </si>
  <si>
    <t>Dual index 503 primer</t>
  </si>
  <si>
    <t>CCTATCCT</t>
  </si>
  <si>
    <t>Dual index 703 primer</t>
  </si>
  <si>
    <t>CGCTCATT</t>
  </si>
  <si>
    <t>Dual index 504 primer</t>
  </si>
  <si>
    <t>GGCTCTGA</t>
  </si>
  <si>
    <t>Dual index 704 primer</t>
  </si>
  <si>
    <t>GAGATTCC</t>
  </si>
  <si>
    <t>Dual index 505 primer</t>
  </si>
  <si>
    <t>AGGCGAAG</t>
  </si>
  <si>
    <t>Dual index 705 primer</t>
  </si>
  <si>
    <t>ATTCAGAA</t>
  </si>
  <si>
    <t>Dual index 506 primer</t>
  </si>
  <si>
    <t>TAATCTTA</t>
  </si>
  <si>
    <t>Dual index 706 primer</t>
  </si>
  <si>
    <t>GAATTCGT</t>
  </si>
  <si>
    <t>Dual index 507 primer</t>
  </si>
  <si>
    <t>CAGGACGT</t>
  </si>
  <si>
    <t>Dual index 707 primer</t>
  </si>
  <si>
    <t>CTGAAGCT</t>
  </si>
  <si>
    <t>Dual index 508 primer</t>
  </si>
  <si>
    <t>GTACTGAC</t>
  </si>
  <si>
    <t>Dual index 708 primer</t>
  </si>
  <si>
    <t>TAATGCGC</t>
  </si>
  <si>
    <t>Dual index 509 primer</t>
  </si>
  <si>
    <t>GACCTGTA</t>
  </si>
  <si>
    <t>Dual index 709 primer</t>
  </si>
  <si>
    <t>CGGCTATG</t>
  </si>
  <si>
    <t>Dual index 510 primer</t>
  </si>
  <si>
    <t>CGGTGGTA</t>
  </si>
  <si>
    <t>Dual index 710 primer</t>
  </si>
  <si>
    <t>TCCGCGAA</t>
  </si>
  <si>
    <t>Dual index 511 primer</t>
  </si>
  <si>
    <t>GTTGGACT</t>
  </si>
  <si>
    <t>Dual index 711 primer</t>
  </si>
  <si>
    <t>TCTCGCGC</t>
  </si>
  <si>
    <t>Dual index 512 primer</t>
  </si>
  <si>
    <t>CTAAGATC</t>
  </si>
  <si>
    <t>Dual index 712 primer</t>
  </si>
  <si>
    <t>AGCGATAG</t>
  </si>
  <si>
    <t>Dual index 513 primer</t>
  </si>
  <si>
    <t>AATGGTTC</t>
  </si>
  <si>
    <t>Dual index 713 primer</t>
  </si>
  <si>
    <t>GCATAGTG</t>
  </si>
  <si>
    <t>-</t>
  </si>
  <si>
    <t>Dual index 714 primer</t>
  </si>
  <si>
    <t>CATTCCAG</t>
  </si>
  <si>
    <t>Dual index 715 primer</t>
  </si>
  <si>
    <t>GGCAGGAT</t>
  </si>
  <si>
    <t>Dual index 716 primer</t>
  </si>
  <si>
    <t>CAACAACA</t>
  </si>
  <si>
    <t>AGGCTATA</t>
  </si>
  <si>
    <t>GCCTCTAT</t>
  </si>
  <si>
    <t>AGGATAGG</t>
  </si>
  <si>
    <t>TCAGAGCC</t>
  </si>
  <si>
    <t>CTTCGCCT</t>
  </si>
  <si>
    <t>TAAGATTA</t>
  </si>
  <si>
    <t>ACGTCCTG</t>
  </si>
  <si>
    <t>GTCAGTAC</t>
  </si>
  <si>
    <t>TACAGGTC</t>
  </si>
  <si>
    <t>TACCACCG</t>
  </si>
  <si>
    <t>AGTCCAAC</t>
  </si>
  <si>
    <t>GATCTTAG</t>
  </si>
  <si>
    <t>GAACCATT</t>
  </si>
  <si>
    <t>i5 and i7 Index sequences</t>
  </si>
  <si>
    <r>
      <t xml:space="preserve">- </t>
    </r>
    <r>
      <rPr>
        <b/>
        <i/>
        <sz val="11"/>
        <color rgb="FFFF0000"/>
        <rFont val="Calibri"/>
        <family val="2"/>
        <scheme val="minor"/>
      </rPr>
      <t>IMPORTANT:</t>
    </r>
    <r>
      <rPr>
        <i/>
        <sz val="11"/>
        <color rgb="FFFF0000"/>
        <rFont val="Calibri"/>
        <family val="2"/>
        <scheme val="minor"/>
      </rPr>
      <t xml:space="preserve"> Check if index combination is unique for every sample: duplicate index combinations will turn red!</t>
    </r>
  </si>
  <si>
    <t>Copy to sample sheet (open .csv with Notepad++)</t>
  </si>
  <si>
    <t>â</t>
  </si>
  <si>
    <t>Sample_ID</t>
  </si>
  <si>
    <t>Sample_Plate</t>
  </si>
  <si>
    <t>Sample_Well</t>
  </si>
  <si>
    <t>index sequence</t>
  </si>
  <si>
    <t>Sample_Project</t>
  </si>
  <si>
    <t>Description</t>
  </si>
  <si>
    <r>
      <t xml:space="preserve">Index combo check - </t>
    </r>
    <r>
      <rPr>
        <b/>
        <sz val="11"/>
        <color rgb="FFFF0000"/>
        <rFont val="Calibri"/>
        <family val="2"/>
        <scheme val="minor"/>
      </rPr>
      <t>duplicates turn red!</t>
    </r>
    <r>
      <rPr>
        <b/>
        <sz val="11"/>
        <color theme="1"/>
        <rFont val="Calibri"/>
        <family val="2"/>
        <scheme val="minor"/>
      </rPr>
      <t xml:space="preserve">        Do not sequence samples with the same index combo in the same run!</t>
    </r>
  </si>
  <si>
    <r>
      <t xml:space="preserve">  </t>
    </r>
    <r>
      <rPr>
        <i/>
        <sz val="11"/>
        <color rgb="FFFF0000"/>
        <rFont val="Calibri"/>
        <family val="2"/>
        <scheme val="minor"/>
      </rPr>
      <t>depending on your sequencer!</t>
    </r>
  </si>
  <si>
    <r>
      <t>Sample sheet generator - f</t>
    </r>
    <r>
      <rPr>
        <b/>
        <u/>
        <sz val="14"/>
        <rFont val="Calibri"/>
        <family val="2"/>
        <scheme val="minor"/>
      </rPr>
      <t>or MiSeq only</t>
    </r>
  </si>
  <si>
    <t>D501</t>
  </si>
  <si>
    <t>D502</t>
  </si>
  <si>
    <t>D503</t>
  </si>
  <si>
    <t>D504</t>
  </si>
  <si>
    <t>D505</t>
  </si>
  <si>
    <t>D506</t>
  </si>
  <si>
    <t>D507</t>
  </si>
  <si>
    <t>D508</t>
  </si>
  <si>
    <t>D509</t>
  </si>
  <si>
    <t>D510</t>
  </si>
  <si>
    <t>D511</t>
  </si>
  <si>
    <t>D512</t>
  </si>
  <si>
    <t>D513</t>
  </si>
  <si>
    <t>D701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</si>
  <si>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</si>
  <si>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</si>
  <si>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</si>
  <si>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</si>
  <si>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</si>
  <si>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</si>
  <si>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</si>
  <si>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</si>
  <si>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</si>
  <si>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</si>
  <si>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</si>
  <si>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D713</t>
  </si>
  <si>
    <t>D714</t>
  </si>
  <si>
    <t>D715</t>
  </si>
  <si>
    <t>D716</t>
  </si>
  <si>
    <t>Index_Plate_Well</t>
  </si>
  <si>
    <t>Sample_ID,Sample_Plate,Sample_Well,Index_Plate_Well,I7_Index_ID,index,I5_Index_ID,index2,Sample_Project,Description</t>
  </si>
  <si>
    <t xml:space="preserve">for MiSeq, MiniSeq (Rapid Reagent kits), HiSeq 2000/2500                                 </t>
  </si>
  <si>
    <t>or NovaSeq 6000 (v1.0 reagent kits)</t>
  </si>
  <si>
    <t xml:space="preserve">for iSeq100, MiniSeq (Standard reagent kits), NextSeq, HiSeq 3000/4000/X    </t>
  </si>
  <si>
    <t>or NovaSeq 6000 (v1.5 reagent kits)</t>
  </si>
  <si>
    <t>i5 sequence forward strand</t>
  </si>
  <si>
    <t>i5 sequence reverse complement</t>
  </si>
  <si>
    <t>- We recommend to measure the concentration of the final library pool.</t>
  </si>
  <si>
    <r>
      <t>- IMPORTANT:</t>
    </r>
    <r>
      <rPr>
        <i/>
        <sz val="11"/>
        <color rgb="FFFF0000"/>
        <rFont val="Calibri"/>
        <family val="2"/>
        <scheme val="minor"/>
      </rPr>
      <t xml:space="preserve"> For SampleSheet generation choose the </t>
    </r>
    <r>
      <rPr>
        <b/>
        <i/>
        <sz val="11"/>
        <color rgb="FFFF0000"/>
        <rFont val="Calibri"/>
        <family val="2"/>
        <scheme val="minor"/>
      </rPr>
      <t>right sequence orientation</t>
    </r>
    <r>
      <rPr>
        <i/>
        <sz val="11"/>
        <color rgb="FFFF0000"/>
        <rFont val="Calibri"/>
        <family val="2"/>
        <scheme val="minor"/>
      </rPr>
      <t>, forward or reverse, for i5 (Dual index 5xx) primer</t>
    </r>
  </si>
  <si>
    <r>
      <t>- IMPORTANT:</t>
    </r>
    <r>
      <rPr>
        <i/>
        <sz val="11"/>
        <color rgb="FFFF0000"/>
        <rFont val="Calibri"/>
        <family val="2"/>
        <scheme val="minor"/>
      </rPr>
      <t xml:space="preserve"> Check if index combination is unique for every sample within a sequencing run!</t>
    </r>
  </si>
  <si>
    <t>- Create sample sheet according to your sequencer, for MiSeq use the next tab (SampleSheet Generator for MiSeq).</t>
  </si>
  <si>
    <t>- If you need help with creating your Sample Sheet please contact Illumina support or ViennaLab directly (techhelp@viennalab.com).</t>
  </si>
  <si>
    <t>i7_Index_ID  (D7xx primer)</t>
  </si>
  <si>
    <t>i5_Index_ID  (D5xx primer)</t>
  </si>
  <si>
    <r>
      <t>- Enter primer names (</t>
    </r>
    <r>
      <rPr>
        <b/>
        <i/>
        <sz val="11"/>
        <color rgb="FF0070C0"/>
        <rFont val="Calibri"/>
        <family val="2"/>
        <scheme val="minor"/>
      </rPr>
      <t>i7_INDEX_ID</t>
    </r>
    <r>
      <rPr>
        <i/>
        <sz val="11"/>
        <color rgb="FF0070C0"/>
        <rFont val="Calibri"/>
        <family val="2"/>
        <scheme val="minor"/>
      </rPr>
      <t xml:space="preserve"> and</t>
    </r>
    <r>
      <rPr>
        <b/>
        <i/>
        <sz val="11"/>
        <color rgb="FF0070C0"/>
        <rFont val="Calibri"/>
        <family val="2"/>
        <scheme val="minor"/>
      </rPr>
      <t xml:space="preserve"> i5_Index_ID</t>
    </r>
    <r>
      <rPr>
        <i/>
        <sz val="11"/>
        <color rgb="FF0070C0"/>
        <rFont val="Calibri"/>
        <family val="2"/>
        <scheme val="minor"/>
      </rPr>
      <t>) or select from dropdown menu.</t>
    </r>
  </si>
  <si>
    <t>- Optional: enter Sample_Plate, Sample_Well,Index_Plate_Well, Sample_Project, Description.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</si>
</sst>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70C0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Wingdings"/>
      <charset val="2"/>
    </font>
    <font>
      <b/>
      <sz val="11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4" fillId="3" borderId="0" xfId="0" applyFont="1" applyFill="1"/>
    <xf numFmtId="0" fontId="0" fillId="3" borderId="0" xfId="0" applyFill="1"/>
    <xf numFmtId="0" fontId="5" fillId="3" borderId="0" xfId="0" quotePrefix="1" applyFont="1" applyFill="1"/>
    <xf numFmtId="0" fontId="6" fillId="3" borderId="0" xfId="0" applyFont="1" applyFill="1"/>
    <xf numFmtId="0" fontId="8" fillId="3" borderId="0" xfId="0" quotePrefix="1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6" fillId="2" borderId="5" xfId="0" applyFont="1" applyFill="1" applyBorder="1"/>
    <xf numFmtId="0" fontId="6" fillId="2" borderId="6" xfId="0" applyFont="1" applyFill="1" applyBorder="1"/>
    <xf numFmtId="0" fontId="0" fillId="4" borderId="7" xfId="0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9" xfId="0" applyFont="1" applyFill="1" applyBorder="1"/>
    <xf numFmtId="0" fontId="0" fillId="4" borderId="10" xfId="0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2" xfId="0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2" fontId="0" fillId="2" borderId="26" xfId="0" applyNumberFormat="1" applyFill="1" applyBorder="1" applyAlignment="1">
      <alignment horizontal="center"/>
    </xf>
    <xf numFmtId="0" fontId="1" fillId="2" borderId="0" xfId="0" applyFont="1" applyFill="1"/>
    <xf numFmtId="0" fontId="11" fillId="2" borderId="0" xfId="0" applyFont="1" applyFill="1"/>
    <xf numFmtId="0" fontId="0" fillId="0" borderId="1" xfId="0" applyBorder="1"/>
    <xf numFmtId="0" fontId="0" fillId="2" borderId="27" xfId="0" applyFill="1" applyBorder="1"/>
    <xf numFmtId="0" fontId="0" fillId="0" borderId="28" xfId="0" applyBorder="1"/>
    <xf numFmtId="0" fontId="3" fillId="0" borderId="1" xfId="0" applyFont="1" applyBorder="1"/>
    <xf numFmtId="0" fontId="12" fillId="0" borderId="1" xfId="0" applyFont="1" applyBorder="1"/>
    <xf numFmtId="0" fontId="0" fillId="0" borderId="27" xfId="0" applyBorder="1"/>
    <xf numFmtId="0" fontId="0" fillId="0" borderId="29" xfId="0" applyBorder="1"/>
    <xf numFmtId="0" fontId="4" fillId="5" borderId="0" xfId="0" applyFont="1" applyFill="1"/>
    <xf numFmtId="0" fontId="0" fillId="5" borderId="0" xfId="0" applyFill="1"/>
    <xf numFmtId="0" fontId="0" fillId="2" borderId="29" xfId="0" applyFill="1" applyBorder="1"/>
    <xf numFmtId="0" fontId="5" fillId="5" borderId="0" xfId="0" quotePrefix="1" applyFont="1" applyFill="1"/>
    <xf numFmtId="0" fontId="13" fillId="5" borderId="0" xfId="0" quotePrefix="1" applyFont="1" applyFill="1"/>
    <xf numFmtId="0" fontId="14" fillId="5" borderId="0" xfId="0" quotePrefix="1" applyFont="1" applyFill="1"/>
    <xf numFmtId="0" fontId="16" fillId="0" borderId="1" xfId="0" applyFont="1" applyBorder="1" applyAlignment="1">
      <alignment horizontal="center"/>
    </xf>
    <xf numFmtId="0" fontId="0" fillId="2" borderId="30" xfId="0" applyFill="1" applyBorder="1"/>
    <xf numFmtId="0" fontId="0" fillId="0" borderId="31" xfId="0" applyBorder="1"/>
    <xf numFmtId="0" fontId="0" fillId="0" borderId="32" xfId="0" applyBorder="1"/>
    <xf numFmtId="0" fontId="17" fillId="0" borderId="33" xfId="0" applyFont="1" applyBorder="1" applyAlignment="1">
      <alignment horizontal="center"/>
    </xf>
    <xf numFmtId="0" fontId="1" fillId="2" borderId="34" xfId="0" applyFont="1" applyFill="1" applyBorder="1"/>
    <xf numFmtId="0" fontId="1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20" fillId="0" borderId="1" xfId="0" applyFont="1" applyBorder="1"/>
    <xf numFmtId="0" fontId="1" fillId="0" borderId="1" xfId="0" applyFont="1" applyBorder="1"/>
    <xf numFmtId="0" fontId="0" fillId="2" borderId="37" xfId="0" applyFill="1" applyBorder="1"/>
    <xf numFmtId="0" fontId="0" fillId="0" borderId="39" xfId="0" applyBorder="1" applyProtection="1">
      <protection locked="0"/>
    </xf>
    <xf numFmtId="0" fontId="0" fillId="0" borderId="39" xfId="0" applyBorder="1"/>
    <xf numFmtId="0" fontId="0" fillId="0" borderId="37" xfId="0" applyBorder="1"/>
    <xf numFmtId="0" fontId="0" fillId="3" borderId="40" xfId="0" applyFill="1" applyBorder="1"/>
    <xf numFmtId="0" fontId="0" fillId="0" borderId="32" xfId="0" applyBorder="1" applyProtection="1">
      <protection locked="0"/>
    </xf>
    <xf numFmtId="0" fontId="12" fillId="2" borderId="0" xfId="0" applyFont="1" applyFill="1"/>
    <xf numFmtId="0" fontId="15" fillId="3" borderId="0" xfId="0" quotePrefix="1" applyFont="1" applyFill="1"/>
    <xf numFmtId="0" fontId="12" fillId="0" borderId="41" xfId="0" applyFont="1" applyBorder="1"/>
    <xf numFmtId="0" fontId="12" fillId="0" borderId="29" xfId="0" applyFont="1" applyBorder="1"/>
    <xf numFmtId="0" fontId="20" fillId="0" borderId="27" xfId="0" applyFont="1" applyBorder="1"/>
    <xf numFmtId="0" fontId="12" fillId="0" borderId="39" xfId="0" applyFont="1" applyBorder="1"/>
    <xf numFmtId="0" fontId="2" fillId="2" borderId="0" xfId="0" applyFont="1" applyFill="1" applyBorder="1"/>
    <xf numFmtId="2" fontId="2" fillId="2" borderId="0" xfId="0" applyNumberFormat="1" applyFont="1" applyFill="1" applyBorder="1" applyAlignment="1">
      <alignment horizontal="center"/>
    </xf>
    <xf numFmtId="0" fontId="0" fillId="0" borderId="43" xfId="0" applyBorder="1"/>
    <xf numFmtId="0" fontId="0" fillId="3" borderId="44" xfId="0" applyFill="1" applyBorder="1"/>
    <xf numFmtId="0" fontId="0" fillId="2" borderId="0" xfId="0" applyFill="1" applyBorder="1"/>
    <xf numFmtId="0" fontId="0" fillId="2" borderId="12" xfId="0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0" fillId="2" borderId="0" xfId="0" applyFill="1" applyProtection="1"/>
    <xf numFmtId="0" fontId="12" fillId="0" borderId="38" xfId="0" applyFont="1" applyBorder="1" applyProtection="1">
      <protection locked="0"/>
    </xf>
    <xf numFmtId="0" fontId="12" fillId="0" borderId="42" xfId="0" applyFont="1" applyBorder="1" applyProtection="1">
      <protection locked="0"/>
    </xf>
  </cellXfs>
  <cellStyles count="1">
    <cellStyle name="Standard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666749</xdr:colOff>
      <xdr:row>0</xdr:row>
      <xdr:rowOff>133351</xdr:rowOff>
    </xdr:from>
    <xdr:to>
      <xdr:col>8</xdr:col>
      <xdr:colOff>37170</xdr:colOff>
      <xdr:row>2</xdr:row>
      <xdr:rowOff>122814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BACC768-C8B4-6FF3-02FE-9C237F041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4" y="133351"/>
          <a:ext cx="1885021" cy="418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447674</xdr:colOff>
      <xdr:row>0</xdr:row>
      <xdr:rowOff>76201</xdr:rowOff>
    </xdr:from>
    <xdr:to>
      <xdr:col>10</xdr:col>
      <xdr:colOff>84795</xdr:colOff>
      <xdr:row>2</xdr:row>
      <xdr:rowOff>113289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A41F0B-767C-4BFE-BD92-3B45EC0D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1524" y="76201"/>
          <a:ext cx="1885021" cy="4657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1552575</xdr:colOff>
      <xdr:row>0</xdr:row>
      <xdr:rowOff>57150</xdr:rowOff>
    </xdr:from>
    <xdr:to>
      <xdr:col>13</xdr:col>
      <xdr:colOff>75271</xdr:colOff>
      <xdr:row>2</xdr:row>
      <xdr:rowOff>94238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C005F0A-97C5-447F-8E51-F44B7E9C3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5075" y="57150"/>
          <a:ext cx="1885021" cy="46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7"/>
  <sheetViews>
    <sheetView tabSelected="1" zoomScale="90" zoomScaleNormal="90" workbookViewId="0">
      <selection activeCell="E17" sqref="E17"/>
    </sheetView>
  </sheetViews>
  <sheetFormatPr baseColWidth="10" defaultRowHeight="15" x14ac:dyDescent="0.25"/>
  <cols>
    <col min="1" max="1" width="11.42578125" style="2"/>
    <col min="2" max="2" width="10.42578125" style="2" bestFit="1" customWidth="1"/>
    <col min="3" max="3" width="20.140625" style="2" bestFit="1" customWidth="1"/>
    <col min="4" max="4" width="14.42578125" style="2" customWidth="1"/>
    <col min="5" max="5" width="20.42578125" style="2" customWidth="1"/>
    <col min="6" max="6" width="16.42578125" style="2" customWidth="1"/>
    <col min="7" max="7" width="21" style="2" customWidth="1"/>
    <col min="8" max="8" width="16.7109375" style="2" customWidth="1"/>
    <col min="9" max="16384" width="11.42578125" style="2"/>
  </cols>
  <sheetData>
    <row r="2" spans="1:8" ht="18.75" x14ac:dyDescent="0.3">
      <c r="A2" s="1" t="s">
        <v>18</v>
      </c>
      <c r="F2" s="3"/>
    </row>
    <row r="4" spans="1:8" x14ac:dyDescent="0.25">
      <c r="B4" s="4" t="s">
        <v>0</v>
      </c>
      <c r="C4" s="4"/>
      <c r="D4" s="4"/>
      <c r="E4" s="5"/>
      <c r="F4" s="5"/>
      <c r="G4" s="5"/>
      <c r="H4" s="5"/>
    </row>
    <row r="5" spans="1:8" x14ac:dyDescent="0.25">
      <c r="B5" s="6" t="s">
        <v>1</v>
      </c>
      <c r="C5" s="6"/>
      <c r="D5" s="6"/>
      <c r="E5" s="7"/>
      <c r="F5" s="5"/>
      <c r="G5" s="5"/>
      <c r="H5" s="5"/>
    </row>
    <row r="6" spans="1:8" x14ac:dyDescent="0.25">
      <c r="B6" s="6" t="s">
        <v>2</v>
      </c>
      <c r="C6" s="6"/>
      <c r="D6" s="6"/>
      <c r="E6" s="7"/>
      <c r="F6" s="5"/>
      <c r="G6" s="5"/>
      <c r="H6" s="5"/>
    </row>
    <row r="7" spans="1:8" x14ac:dyDescent="0.25">
      <c r="B7" s="8" t="s">
        <v>3</v>
      </c>
      <c r="C7" s="6"/>
      <c r="D7" s="6"/>
      <c r="E7" s="7"/>
      <c r="F7" s="5"/>
      <c r="G7" s="5"/>
      <c r="H7" s="5"/>
    </row>
    <row r="8" spans="1:8" x14ac:dyDescent="0.25">
      <c r="B8" s="8" t="s">
        <v>143</v>
      </c>
      <c r="C8" s="8"/>
      <c r="D8" s="8"/>
      <c r="E8" s="7"/>
      <c r="F8" s="5"/>
      <c r="G8" s="5"/>
      <c r="H8" s="5"/>
    </row>
    <row r="9" spans="1:8" ht="15.75" thickBot="1" x14ac:dyDescent="0.3"/>
    <row r="10" spans="1:8" x14ac:dyDescent="0.25">
      <c r="B10" s="9" t="s">
        <v>4</v>
      </c>
      <c r="C10" s="10"/>
      <c r="D10" s="10"/>
      <c r="E10" s="11">
        <f>COUNTIF(E15:E46,"&gt;0")</f>
        <v>4</v>
      </c>
      <c r="G10" s="12"/>
      <c r="H10" s="12"/>
    </row>
    <row r="11" spans="1:8" x14ac:dyDescent="0.25">
      <c r="B11" s="13" t="s">
        <v>5</v>
      </c>
      <c r="C11" s="14"/>
      <c r="D11" s="14"/>
      <c r="E11" s="15">
        <v>4</v>
      </c>
      <c r="G11" s="12"/>
      <c r="H11" s="12"/>
    </row>
    <row r="12" spans="1:8" ht="15.75" thickBot="1" x14ac:dyDescent="0.3">
      <c r="B12" s="16" t="s">
        <v>6</v>
      </c>
      <c r="C12" s="17"/>
      <c r="D12" s="17"/>
      <c r="E12" s="18">
        <v>50</v>
      </c>
      <c r="G12" s="12"/>
      <c r="H12" s="12"/>
    </row>
    <row r="13" spans="1:8" ht="15.75" thickBot="1" x14ac:dyDescent="0.3">
      <c r="B13" s="19"/>
      <c r="C13" s="19"/>
      <c r="D13" s="19"/>
      <c r="E13" s="19"/>
      <c r="F13" s="20"/>
      <c r="G13" s="20"/>
    </row>
    <row r="14" spans="1:8" ht="49.5" customHeight="1" thickBot="1" x14ac:dyDescent="0.3">
      <c r="B14" s="21" t="s">
        <v>7</v>
      </c>
      <c r="C14" s="22" t="s">
        <v>8</v>
      </c>
      <c r="D14" s="23" t="s">
        <v>9</v>
      </c>
      <c r="E14" s="24" t="s">
        <v>10</v>
      </c>
      <c r="F14" s="25" t="s">
        <v>11</v>
      </c>
      <c r="G14" s="24" t="s">
        <v>12</v>
      </c>
      <c r="H14" s="26" t="s">
        <v>13</v>
      </c>
    </row>
    <row r="15" spans="1:8" x14ac:dyDescent="0.25">
      <c r="B15" s="27" t="s">
        <v>14</v>
      </c>
      <c r="C15" s="28">
        <v>2.2999999999999998</v>
      </c>
      <c r="D15" s="28">
        <v>383</v>
      </c>
      <c r="E15" s="29">
        <f>IF(C15&gt;0,C15*10^6/(D15*660),"")</f>
        <v>9.0988211092649731</v>
      </c>
      <c r="F15" s="30">
        <f t="shared" ref="F15:F46" si="0">IF(C15&gt;0, IF(E15&gt;$E$11, H15/(E15/$E$11), "Concentration too low")," ")</f>
        <v>5.4952173913043483</v>
      </c>
      <c r="G15" s="29">
        <f t="shared" ref="G15:G46" si="1">IF(C15&gt;0, IF(E15&gt;$E$11, H15-F15, "Concentration too low"),"")</f>
        <v>7.0047826086956517</v>
      </c>
      <c r="H15" s="31">
        <f t="shared" ref="H15:H46" si="2">IF(C15&gt;0, IF(E15&gt;$E$11, $E$12/$E$10, "Concentration too low"),"")</f>
        <v>12.5</v>
      </c>
    </row>
    <row r="16" spans="1:8" x14ac:dyDescent="0.25">
      <c r="B16" s="27" t="s">
        <v>15</v>
      </c>
      <c r="C16" s="28">
        <v>3.1</v>
      </c>
      <c r="D16" s="28">
        <v>425</v>
      </c>
      <c r="E16" s="29">
        <f t="shared" ref="E16:E46" si="3">IF(C16&gt;0,C16*10^6/(D16*660),"")</f>
        <v>11.05169340463458</v>
      </c>
      <c r="F16" s="30">
        <f t="shared" si="0"/>
        <v>4.524193548387097</v>
      </c>
      <c r="G16" s="29">
        <f t="shared" si="1"/>
        <v>7.975806451612903</v>
      </c>
      <c r="H16" s="31">
        <f t="shared" si="2"/>
        <v>12.5</v>
      </c>
    </row>
    <row r="17" spans="2:8" x14ac:dyDescent="0.25">
      <c r="B17" s="27" t="s">
        <v>16</v>
      </c>
      <c r="C17" s="28">
        <v>1.9</v>
      </c>
      <c r="D17" s="28">
        <v>403</v>
      </c>
      <c r="E17" s="29">
        <f t="shared" si="3"/>
        <v>7.1433942401684334</v>
      </c>
      <c r="F17" s="30">
        <f t="shared" si="0"/>
        <v>6.9994736842105265</v>
      </c>
      <c r="G17" s="29">
        <f t="shared" si="1"/>
        <v>5.5005263157894735</v>
      </c>
      <c r="H17" s="31">
        <f t="shared" si="2"/>
        <v>12.5</v>
      </c>
    </row>
    <row r="18" spans="2:8" x14ac:dyDescent="0.25">
      <c r="B18" s="27" t="s">
        <v>17</v>
      </c>
      <c r="C18" s="28">
        <v>2.6</v>
      </c>
      <c r="D18" s="28">
        <v>386</v>
      </c>
      <c r="E18" s="29">
        <f t="shared" si="3"/>
        <v>10.205683780813315</v>
      </c>
      <c r="F18" s="30">
        <f t="shared" si="0"/>
        <v>4.8992307692307691</v>
      </c>
      <c r="G18" s="29">
        <f t="shared" si="1"/>
        <v>7.6007692307692309</v>
      </c>
      <c r="H18" s="31">
        <f t="shared" si="2"/>
        <v>12.5</v>
      </c>
    </row>
    <row r="19" spans="2:8" x14ac:dyDescent="0.25">
      <c r="B19" s="27"/>
      <c r="C19" s="28"/>
      <c r="D19" s="28"/>
      <c r="E19" s="29" t="str">
        <f t="shared" si="3"/>
        <v/>
      </c>
      <c r="F19" s="30" t="str">
        <f t="shared" si="0"/>
        <v xml:space="preserve"> </v>
      </c>
      <c r="G19" s="29" t="str">
        <f t="shared" si="1"/>
        <v/>
      </c>
      <c r="H19" s="31" t="str">
        <f t="shared" si="2"/>
        <v/>
      </c>
    </row>
    <row r="20" spans="2:8" x14ac:dyDescent="0.25">
      <c r="B20" s="27"/>
      <c r="C20" s="28"/>
      <c r="D20" s="28"/>
      <c r="E20" s="29" t="str">
        <f t="shared" si="3"/>
        <v/>
      </c>
      <c r="F20" s="30" t="str">
        <f t="shared" si="0"/>
        <v xml:space="preserve"> </v>
      </c>
      <c r="G20" s="29" t="str">
        <f t="shared" si="1"/>
        <v/>
      </c>
      <c r="H20" s="31" t="str">
        <f t="shared" si="2"/>
        <v/>
      </c>
    </row>
    <row r="21" spans="2:8" x14ac:dyDescent="0.25">
      <c r="B21" s="27"/>
      <c r="C21" s="28"/>
      <c r="D21" s="28"/>
      <c r="E21" s="29" t="str">
        <f t="shared" si="3"/>
        <v/>
      </c>
      <c r="F21" s="30" t="str">
        <f t="shared" si="0"/>
        <v xml:space="preserve"> </v>
      </c>
      <c r="G21" s="29" t="str">
        <f t="shared" si="1"/>
        <v/>
      </c>
      <c r="H21" s="31" t="str">
        <f t="shared" si="2"/>
        <v/>
      </c>
    </row>
    <row r="22" spans="2:8" x14ac:dyDescent="0.25">
      <c r="B22" s="27"/>
      <c r="C22" s="28"/>
      <c r="D22" s="28"/>
      <c r="E22" s="29" t="str">
        <f t="shared" si="3"/>
        <v/>
      </c>
      <c r="F22" s="30" t="str">
        <f t="shared" si="0"/>
        <v xml:space="preserve"> </v>
      </c>
      <c r="G22" s="29" t="str">
        <f t="shared" si="1"/>
        <v/>
      </c>
      <c r="H22" s="31" t="str">
        <f t="shared" si="2"/>
        <v/>
      </c>
    </row>
    <row r="23" spans="2:8" x14ac:dyDescent="0.25">
      <c r="B23" s="27"/>
      <c r="C23" s="28"/>
      <c r="D23" s="28"/>
      <c r="E23" s="29" t="str">
        <f t="shared" si="3"/>
        <v/>
      </c>
      <c r="F23" s="30" t="str">
        <f t="shared" si="0"/>
        <v xml:space="preserve"> </v>
      </c>
      <c r="G23" s="29" t="str">
        <f t="shared" si="1"/>
        <v/>
      </c>
      <c r="H23" s="31" t="str">
        <f t="shared" si="2"/>
        <v/>
      </c>
    </row>
    <row r="24" spans="2:8" x14ac:dyDescent="0.25">
      <c r="B24" s="27"/>
      <c r="C24" s="28"/>
      <c r="D24" s="28"/>
      <c r="E24" s="29" t="str">
        <f t="shared" si="3"/>
        <v/>
      </c>
      <c r="F24" s="30" t="str">
        <f t="shared" si="0"/>
        <v xml:space="preserve"> </v>
      </c>
      <c r="G24" s="29" t="str">
        <f t="shared" si="1"/>
        <v/>
      </c>
      <c r="H24" s="31" t="str">
        <f t="shared" si="2"/>
        <v/>
      </c>
    </row>
    <row r="25" spans="2:8" x14ac:dyDescent="0.25">
      <c r="B25" s="27"/>
      <c r="C25" s="28"/>
      <c r="D25" s="28"/>
      <c r="E25" s="29" t="str">
        <f t="shared" si="3"/>
        <v/>
      </c>
      <c r="F25" s="30" t="str">
        <f t="shared" si="0"/>
        <v xml:space="preserve"> </v>
      </c>
      <c r="G25" s="29" t="str">
        <f t="shared" si="1"/>
        <v/>
      </c>
      <c r="H25" s="31" t="str">
        <f t="shared" si="2"/>
        <v/>
      </c>
    </row>
    <row r="26" spans="2:8" x14ac:dyDescent="0.25">
      <c r="B26" s="27"/>
      <c r="C26" s="28"/>
      <c r="D26" s="28"/>
      <c r="E26" s="29" t="str">
        <f t="shared" si="3"/>
        <v/>
      </c>
      <c r="F26" s="30" t="str">
        <f t="shared" si="0"/>
        <v xml:space="preserve"> </v>
      </c>
      <c r="G26" s="29" t="str">
        <f t="shared" si="1"/>
        <v/>
      </c>
      <c r="H26" s="31" t="str">
        <f t="shared" si="2"/>
        <v/>
      </c>
    </row>
    <row r="27" spans="2:8" x14ac:dyDescent="0.25">
      <c r="B27" s="27"/>
      <c r="C27" s="28"/>
      <c r="D27" s="28"/>
      <c r="E27" s="29" t="str">
        <f t="shared" si="3"/>
        <v/>
      </c>
      <c r="F27" s="30" t="str">
        <f t="shared" si="0"/>
        <v xml:space="preserve"> </v>
      </c>
      <c r="G27" s="29" t="str">
        <f t="shared" si="1"/>
        <v/>
      </c>
      <c r="H27" s="31" t="str">
        <f t="shared" si="2"/>
        <v/>
      </c>
    </row>
    <row r="28" spans="2:8" x14ac:dyDescent="0.25">
      <c r="B28" s="27"/>
      <c r="C28" s="28"/>
      <c r="D28" s="28"/>
      <c r="E28" s="29" t="str">
        <f t="shared" si="3"/>
        <v/>
      </c>
      <c r="F28" s="30" t="str">
        <f t="shared" si="0"/>
        <v xml:space="preserve"> </v>
      </c>
      <c r="G28" s="29" t="str">
        <f t="shared" si="1"/>
        <v/>
      </c>
      <c r="H28" s="31" t="str">
        <f t="shared" si="2"/>
        <v/>
      </c>
    </row>
    <row r="29" spans="2:8" x14ac:dyDescent="0.25">
      <c r="B29" s="27"/>
      <c r="C29" s="28"/>
      <c r="D29" s="28"/>
      <c r="E29" s="29" t="str">
        <f t="shared" si="3"/>
        <v/>
      </c>
      <c r="F29" s="30" t="str">
        <f t="shared" si="0"/>
        <v xml:space="preserve"> </v>
      </c>
      <c r="G29" s="29" t="str">
        <f t="shared" si="1"/>
        <v/>
      </c>
      <c r="H29" s="31" t="str">
        <f t="shared" si="2"/>
        <v/>
      </c>
    </row>
    <row r="30" spans="2:8" x14ac:dyDescent="0.25">
      <c r="B30" s="27"/>
      <c r="C30" s="28"/>
      <c r="D30" s="28"/>
      <c r="E30" s="29" t="str">
        <f t="shared" si="3"/>
        <v/>
      </c>
      <c r="F30" s="30" t="str">
        <f t="shared" si="0"/>
        <v xml:space="preserve"> </v>
      </c>
      <c r="G30" s="29" t="str">
        <f t="shared" si="1"/>
        <v/>
      </c>
      <c r="H30" s="31" t="str">
        <f t="shared" si="2"/>
        <v/>
      </c>
    </row>
    <row r="31" spans="2:8" x14ac:dyDescent="0.25">
      <c r="B31" s="27"/>
      <c r="C31" s="32"/>
      <c r="D31" s="32"/>
      <c r="E31" s="29" t="str">
        <f t="shared" si="3"/>
        <v/>
      </c>
      <c r="F31" s="30" t="str">
        <f t="shared" si="0"/>
        <v xml:space="preserve"> </v>
      </c>
      <c r="G31" s="29" t="str">
        <f t="shared" si="1"/>
        <v/>
      </c>
      <c r="H31" s="31" t="str">
        <f t="shared" si="2"/>
        <v/>
      </c>
    </row>
    <row r="32" spans="2:8" x14ac:dyDescent="0.25">
      <c r="B32" s="27"/>
      <c r="C32" s="32"/>
      <c r="D32" s="32"/>
      <c r="E32" s="29" t="str">
        <f t="shared" si="3"/>
        <v/>
      </c>
      <c r="F32" s="30" t="str">
        <f t="shared" si="0"/>
        <v xml:space="preserve"> </v>
      </c>
      <c r="G32" s="29" t="str">
        <f t="shared" si="1"/>
        <v/>
      </c>
      <c r="H32" s="31" t="str">
        <f t="shared" si="2"/>
        <v/>
      </c>
    </row>
    <row r="33" spans="2:8" x14ac:dyDescent="0.25">
      <c r="B33" s="27"/>
      <c r="C33" s="32"/>
      <c r="D33" s="32"/>
      <c r="E33" s="29" t="str">
        <f t="shared" si="3"/>
        <v/>
      </c>
      <c r="F33" s="30" t="str">
        <f t="shared" si="0"/>
        <v xml:space="preserve"> </v>
      </c>
      <c r="G33" s="29" t="str">
        <f t="shared" si="1"/>
        <v/>
      </c>
      <c r="H33" s="31" t="str">
        <f t="shared" si="2"/>
        <v/>
      </c>
    </row>
    <row r="34" spans="2:8" x14ac:dyDescent="0.25">
      <c r="B34" s="27"/>
      <c r="C34" s="32"/>
      <c r="D34" s="32"/>
      <c r="E34" s="29" t="str">
        <f t="shared" si="3"/>
        <v/>
      </c>
      <c r="F34" s="30" t="str">
        <f t="shared" si="0"/>
        <v xml:space="preserve"> </v>
      </c>
      <c r="G34" s="29" t="str">
        <f t="shared" si="1"/>
        <v/>
      </c>
      <c r="H34" s="31" t="str">
        <f t="shared" si="2"/>
        <v/>
      </c>
    </row>
    <row r="35" spans="2:8" x14ac:dyDescent="0.25">
      <c r="B35" s="27"/>
      <c r="C35" s="32"/>
      <c r="D35" s="32"/>
      <c r="E35" s="29" t="str">
        <f t="shared" si="3"/>
        <v/>
      </c>
      <c r="F35" s="30" t="str">
        <f t="shared" si="0"/>
        <v xml:space="preserve"> </v>
      </c>
      <c r="G35" s="29" t="str">
        <f t="shared" si="1"/>
        <v/>
      </c>
      <c r="H35" s="31" t="str">
        <f t="shared" si="2"/>
        <v/>
      </c>
    </row>
    <row r="36" spans="2:8" x14ac:dyDescent="0.25">
      <c r="B36" s="27"/>
      <c r="C36" s="32"/>
      <c r="D36" s="32"/>
      <c r="E36" s="29" t="str">
        <f t="shared" si="3"/>
        <v/>
      </c>
      <c r="F36" s="30" t="str">
        <f t="shared" si="0"/>
        <v xml:space="preserve"> </v>
      </c>
      <c r="G36" s="29" t="str">
        <f t="shared" si="1"/>
        <v/>
      </c>
      <c r="H36" s="31" t="str">
        <f t="shared" si="2"/>
        <v/>
      </c>
    </row>
    <row r="37" spans="2:8" x14ac:dyDescent="0.25">
      <c r="B37" s="27"/>
      <c r="C37" s="32"/>
      <c r="D37" s="32"/>
      <c r="E37" s="29" t="str">
        <f t="shared" si="3"/>
        <v/>
      </c>
      <c r="F37" s="30" t="str">
        <f t="shared" si="0"/>
        <v xml:space="preserve"> </v>
      </c>
      <c r="G37" s="29" t="str">
        <f t="shared" si="1"/>
        <v/>
      </c>
      <c r="H37" s="31" t="str">
        <f t="shared" si="2"/>
        <v/>
      </c>
    </row>
    <row r="38" spans="2:8" x14ac:dyDescent="0.25">
      <c r="B38" s="27"/>
      <c r="C38" s="32"/>
      <c r="D38" s="32"/>
      <c r="E38" s="29" t="str">
        <f t="shared" si="3"/>
        <v/>
      </c>
      <c r="F38" s="30" t="str">
        <f t="shared" si="0"/>
        <v xml:space="preserve"> </v>
      </c>
      <c r="G38" s="29" t="str">
        <f t="shared" si="1"/>
        <v/>
      </c>
      <c r="H38" s="31" t="str">
        <f t="shared" si="2"/>
        <v/>
      </c>
    </row>
    <row r="39" spans="2:8" x14ac:dyDescent="0.25">
      <c r="B39" s="27"/>
      <c r="C39" s="32"/>
      <c r="D39" s="32"/>
      <c r="E39" s="29" t="str">
        <f t="shared" si="3"/>
        <v/>
      </c>
      <c r="F39" s="30" t="str">
        <f t="shared" si="0"/>
        <v xml:space="preserve"> </v>
      </c>
      <c r="G39" s="29" t="str">
        <f t="shared" si="1"/>
        <v/>
      </c>
      <c r="H39" s="31" t="str">
        <f t="shared" si="2"/>
        <v/>
      </c>
    </row>
    <row r="40" spans="2:8" x14ac:dyDescent="0.25">
      <c r="B40" s="27"/>
      <c r="C40" s="32"/>
      <c r="D40" s="32"/>
      <c r="E40" s="29" t="str">
        <f t="shared" si="3"/>
        <v/>
      </c>
      <c r="F40" s="30" t="str">
        <f t="shared" si="0"/>
        <v xml:space="preserve"> </v>
      </c>
      <c r="G40" s="29" t="str">
        <f t="shared" si="1"/>
        <v/>
      </c>
      <c r="H40" s="31" t="str">
        <f t="shared" si="2"/>
        <v/>
      </c>
    </row>
    <row r="41" spans="2:8" x14ac:dyDescent="0.25">
      <c r="B41" s="27"/>
      <c r="C41" s="32"/>
      <c r="D41" s="32"/>
      <c r="E41" s="29" t="str">
        <f t="shared" si="3"/>
        <v/>
      </c>
      <c r="F41" s="30" t="str">
        <f t="shared" si="0"/>
        <v xml:space="preserve"> </v>
      </c>
      <c r="G41" s="29" t="str">
        <f t="shared" si="1"/>
        <v/>
      </c>
      <c r="H41" s="31" t="str">
        <f t="shared" si="2"/>
        <v/>
      </c>
    </row>
    <row r="42" spans="2:8" x14ac:dyDescent="0.25">
      <c r="B42" s="27"/>
      <c r="C42" s="32"/>
      <c r="D42" s="32"/>
      <c r="E42" s="29" t="str">
        <f t="shared" si="3"/>
        <v/>
      </c>
      <c r="F42" s="30" t="str">
        <f t="shared" si="0"/>
        <v xml:space="preserve"> </v>
      </c>
      <c r="G42" s="29" t="str">
        <f t="shared" si="1"/>
        <v/>
      </c>
      <c r="H42" s="31" t="str">
        <f t="shared" si="2"/>
        <v/>
      </c>
    </row>
    <row r="43" spans="2:8" x14ac:dyDescent="0.25">
      <c r="B43" s="27"/>
      <c r="C43" s="32"/>
      <c r="D43" s="32"/>
      <c r="E43" s="29" t="str">
        <f t="shared" si="3"/>
        <v/>
      </c>
      <c r="F43" s="30" t="str">
        <f t="shared" si="0"/>
        <v xml:space="preserve"> </v>
      </c>
      <c r="G43" s="29" t="str">
        <f t="shared" si="1"/>
        <v/>
      </c>
      <c r="H43" s="31" t="str">
        <f t="shared" si="2"/>
        <v/>
      </c>
    </row>
    <row r="44" spans="2:8" x14ac:dyDescent="0.25">
      <c r="B44" s="27"/>
      <c r="C44" s="32"/>
      <c r="D44" s="32"/>
      <c r="E44" s="29" t="str">
        <f t="shared" si="3"/>
        <v/>
      </c>
      <c r="F44" s="30" t="str">
        <f t="shared" si="0"/>
        <v xml:space="preserve"> </v>
      </c>
      <c r="G44" s="29" t="str">
        <f t="shared" si="1"/>
        <v/>
      </c>
      <c r="H44" s="31" t="str">
        <f t="shared" si="2"/>
        <v/>
      </c>
    </row>
    <row r="45" spans="2:8" x14ac:dyDescent="0.25">
      <c r="B45" s="27"/>
      <c r="C45" s="32"/>
      <c r="D45" s="32"/>
      <c r="E45" s="29" t="str">
        <f t="shared" si="3"/>
        <v/>
      </c>
      <c r="F45" s="30" t="str">
        <f t="shared" si="0"/>
        <v xml:space="preserve"> </v>
      </c>
      <c r="G45" s="29" t="str">
        <f t="shared" si="1"/>
        <v/>
      </c>
      <c r="H45" s="31" t="str">
        <f t="shared" si="2"/>
        <v/>
      </c>
    </row>
    <row r="46" spans="2:8" ht="15.75" thickBot="1" x14ac:dyDescent="0.3">
      <c r="B46" s="34"/>
      <c r="C46" s="33"/>
      <c r="D46" s="33"/>
      <c r="E46" s="35" t="str">
        <f t="shared" si="3"/>
        <v/>
      </c>
      <c r="F46" s="36" t="str">
        <f t="shared" si="0"/>
        <v xml:space="preserve"> </v>
      </c>
      <c r="G46" s="35" t="str">
        <f t="shared" si="1"/>
        <v/>
      </c>
      <c r="H46" s="37" t="str">
        <f t="shared" si="2"/>
        <v/>
      </c>
    </row>
    <row r="47" spans="2:8" x14ac:dyDescent="0.25">
      <c r="B47" s="87"/>
      <c r="C47" s="87"/>
      <c r="D47" s="87"/>
      <c r="E47" s="87"/>
      <c r="F47" s="87"/>
      <c r="G47" s="87"/>
      <c r="H47" s="87"/>
    </row>
    <row r="48" spans="2:8" x14ac:dyDescent="0.25">
      <c r="B48" s="87"/>
      <c r="C48" s="87"/>
      <c r="D48" s="87"/>
      <c r="E48" s="87"/>
      <c r="F48" s="87"/>
      <c r="G48" s="87"/>
      <c r="H48" s="87"/>
    </row>
    <row r="49" spans="2:8" x14ac:dyDescent="0.25">
      <c r="B49" s="87"/>
      <c r="C49" s="87"/>
      <c r="D49" s="87"/>
      <c r="E49" s="87"/>
      <c r="F49" s="87"/>
      <c r="G49" s="87"/>
      <c r="H49" s="87"/>
    </row>
    <row r="50" spans="2:8" x14ac:dyDescent="0.25">
      <c r="B50" s="87"/>
      <c r="C50" s="87"/>
      <c r="D50" s="87"/>
      <c r="E50" s="87"/>
      <c r="F50" s="87"/>
      <c r="G50" s="87"/>
      <c r="H50" s="87"/>
    </row>
    <row r="51" spans="2:8" x14ac:dyDescent="0.25">
      <c r="B51" s="87"/>
      <c r="C51" s="87"/>
      <c r="D51" s="87"/>
      <c r="E51" s="87"/>
      <c r="F51" s="87"/>
      <c r="G51" s="87"/>
      <c r="H51" s="87"/>
    </row>
    <row r="52" spans="2:8" x14ac:dyDescent="0.25">
      <c r="B52" s="87"/>
      <c r="C52" s="87"/>
      <c r="D52" s="87"/>
      <c r="E52" s="87"/>
      <c r="F52" s="87"/>
      <c r="G52" s="87"/>
      <c r="H52" s="87"/>
    </row>
    <row r="53" spans="2:8" x14ac:dyDescent="0.25">
      <c r="B53" s="87"/>
      <c r="C53" s="87"/>
      <c r="D53" s="87"/>
      <c r="E53" s="87"/>
      <c r="F53" s="87"/>
      <c r="G53" s="87"/>
      <c r="H53" s="87"/>
    </row>
    <row r="54" spans="2:8" x14ac:dyDescent="0.25">
      <c r="B54" s="87"/>
      <c r="C54" s="87"/>
      <c r="D54" s="87"/>
      <c r="E54" s="87"/>
      <c r="F54" s="87"/>
      <c r="G54" s="87"/>
      <c r="H54" s="87"/>
    </row>
    <row r="55" spans="2:8" x14ac:dyDescent="0.25">
      <c r="B55" s="87"/>
      <c r="C55" s="87"/>
      <c r="D55" s="87"/>
      <c r="E55" s="87"/>
      <c r="F55" s="87"/>
      <c r="G55" s="87"/>
      <c r="H55" s="87"/>
    </row>
    <row r="56" spans="2:8" x14ac:dyDescent="0.25">
      <c r="B56" s="87"/>
      <c r="C56" s="87"/>
      <c r="D56" s="87"/>
      <c r="E56" s="87"/>
      <c r="F56" s="87"/>
      <c r="G56" s="87"/>
      <c r="H56" s="87"/>
    </row>
    <row r="57" spans="2:8" x14ac:dyDescent="0.25">
      <c r="B57" s="87"/>
      <c r="C57" s="87"/>
      <c r="D57" s="87"/>
      <c r="E57" s="87"/>
      <c r="F57" s="87"/>
      <c r="G57" s="87"/>
      <c r="H57" s="87"/>
    </row>
    <row r="58" spans="2:8" x14ac:dyDescent="0.25">
      <c r="B58" s="87"/>
      <c r="C58" s="87"/>
      <c r="D58" s="87"/>
      <c r="E58" s="87"/>
      <c r="F58" s="87"/>
      <c r="G58" s="87"/>
      <c r="H58" s="87"/>
    </row>
    <row r="59" spans="2:8" x14ac:dyDescent="0.25">
      <c r="B59" s="87"/>
      <c r="C59" s="87"/>
      <c r="D59" s="87"/>
      <c r="E59" s="87"/>
      <c r="F59" s="87"/>
      <c r="G59" s="87"/>
      <c r="H59" s="87"/>
    </row>
    <row r="60" spans="2:8" x14ac:dyDescent="0.25">
      <c r="B60" s="87"/>
      <c r="C60" s="87"/>
      <c r="D60" s="87"/>
      <c r="E60" s="87"/>
      <c r="F60" s="87"/>
      <c r="G60" s="87"/>
      <c r="H60" s="87"/>
    </row>
    <row r="61" spans="2:8" x14ac:dyDescent="0.25">
      <c r="B61" s="87"/>
      <c r="C61" s="87"/>
      <c r="D61" s="87"/>
      <c r="E61" s="87"/>
      <c r="F61" s="87"/>
      <c r="G61" s="87"/>
      <c r="H61" s="87"/>
    </row>
    <row r="62" spans="2:8" x14ac:dyDescent="0.25">
      <c r="B62" s="87"/>
      <c r="C62" s="87"/>
      <c r="D62" s="87"/>
      <c r="E62" s="87"/>
      <c r="F62" s="87"/>
      <c r="G62" s="87"/>
      <c r="H62" s="87"/>
    </row>
    <row r="63" spans="2:8" x14ac:dyDescent="0.25">
      <c r="B63" s="87"/>
      <c r="C63" s="87"/>
      <c r="D63" s="87"/>
      <c r="E63" s="87"/>
      <c r="F63" s="87"/>
      <c r="G63" s="87"/>
      <c r="H63" s="87"/>
    </row>
    <row r="64" spans="2:8" x14ac:dyDescent="0.25">
      <c r="B64" s="87"/>
      <c r="C64" s="87"/>
      <c r="D64" s="87"/>
      <c r="E64" s="87"/>
      <c r="F64" s="87"/>
      <c r="G64" s="87"/>
      <c r="H64" s="87"/>
    </row>
    <row r="65" spans="2:8" x14ac:dyDescent="0.25">
      <c r="B65" s="87"/>
      <c r="C65" s="87"/>
      <c r="D65" s="87"/>
      <c r="E65" s="87"/>
      <c r="F65" s="87"/>
      <c r="G65" s="87"/>
      <c r="H65" s="87"/>
    </row>
    <row r="66" spans="2:8" x14ac:dyDescent="0.25">
      <c r="B66" s="87"/>
      <c r="C66" s="87"/>
      <c r="D66" s="87"/>
      <c r="E66" s="87"/>
      <c r="F66" s="87"/>
      <c r="G66" s="87"/>
      <c r="H66" s="87"/>
    </row>
    <row r="67" spans="2:8" x14ac:dyDescent="0.25">
      <c r="B67" s="87"/>
      <c r="C67" s="87"/>
      <c r="D67" s="87"/>
      <c r="E67" s="87"/>
      <c r="F67" s="87"/>
      <c r="G67" s="87"/>
      <c r="H67" s="87"/>
    </row>
    <row r="68" spans="2:8" x14ac:dyDescent="0.25">
      <c r="B68" s="87"/>
      <c r="C68" s="87"/>
      <c r="D68" s="87"/>
      <c r="E68" s="87"/>
      <c r="F68" s="87"/>
      <c r="G68" s="87"/>
      <c r="H68" s="87"/>
    </row>
    <row r="69" spans="2:8" x14ac:dyDescent="0.25">
      <c r="B69" s="87"/>
      <c r="C69" s="87"/>
      <c r="D69" s="87"/>
      <c r="E69" s="87"/>
      <c r="F69" s="87"/>
      <c r="G69" s="87"/>
      <c r="H69" s="87"/>
    </row>
    <row r="70" spans="2:8" x14ac:dyDescent="0.25">
      <c r="B70" s="87"/>
      <c r="C70" s="87"/>
      <c r="D70" s="87"/>
      <c r="E70" s="87"/>
      <c r="F70" s="87"/>
      <c r="G70" s="87"/>
      <c r="H70" s="87"/>
    </row>
    <row r="71" spans="2:8" x14ac:dyDescent="0.25">
      <c r="B71" s="87"/>
      <c r="C71" s="87"/>
      <c r="D71" s="87"/>
      <c r="E71" s="87"/>
      <c r="F71" s="87"/>
      <c r="G71" s="87"/>
      <c r="H71" s="87"/>
    </row>
    <row r="72" spans="2:8" x14ac:dyDescent="0.25">
      <c r="B72" s="87"/>
      <c r="C72" s="87"/>
      <c r="D72" s="87"/>
      <c r="E72" s="87"/>
      <c r="F72" s="87"/>
      <c r="G72" s="87"/>
      <c r="H72" s="87"/>
    </row>
    <row r="73" spans="2:8" x14ac:dyDescent="0.25">
      <c r="B73" s="87"/>
      <c r="C73" s="87"/>
      <c r="D73" s="87"/>
      <c r="E73" s="87"/>
      <c r="F73" s="87"/>
      <c r="G73" s="87"/>
      <c r="H73" s="87"/>
    </row>
    <row r="74" spans="2:8" x14ac:dyDescent="0.25">
      <c r="B74" s="87"/>
      <c r="C74" s="87"/>
      <c r="D74" s="87"/>
      <c r="E74" s="87"/>
      <c r="F74" s="87"/>
      <c r="G74" s="87"/>
      <c r="H74" s="87"/>
    </row>
    <row r="75" spans="2:8" x14ac:dyDescent="0.25">
      <c r="B75" s="87"/>
      <c r="C75" s="87"/>
      <c r="D75" s="87"/>
      <c r="E75" s="87"/>
      <c r="F75" s="87"/>
      <c r="G75" s="87"/>
      <c r="H75" s="87"/>
    </row>
    <row r="76" spans="2:8" x14ac:dyDescent="0.25">
      <c r="B76" s="87"/>
      <c r="C76" s="87"/>
      <c r="D76" s="87"/>
      <c r="E76" s="87"/>
      <c r="F76" s="87"/>
      <c r="G76" s="87"/>
      <c r="H76" s="87"/>
    </row>
    <row r="77" spans="2:8" x14ac:dyDescent="0.25">
      <c r="B77" s="87"/>
      <c r="C77" s="87"/>
      <c r="D77" s="87"/>
      <c r="E77" s="87"/>
      <c r="F77" s="87"/>
      <c r="G77" s="87"/>
      <c r="H77" s="87"/>
    </row>
  </sheetData>
  <sheetProtection algorithmName="SHA-512" hashValue="4l8w8KlQxEC0KOBM20BFOi6m25BCtV3jq1QrfCYp+zlCtiFIsGJ82yVZ+HlyfbBoXMGhdRgPQuOndGCRLHOJIw==" saltValue="N6a6AsLfmlhoSEe0Ce7mlA==" spinCount="100000" sheet="1" objects="1" scenarios="1"/>
  <phoneticPr fontId="10" type="noConversion"/>
  <conditionalFormatting sqref="B15:B46">
    <cfRule type="expression" dxfId="1" priority="1">
      <formula>E15&gt;0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D9BF-8991-4A41-AA4D-21F195B5334D}">
  <dimension ref="A2:J39"/>
  <sheetViews>
    <sheetView zoomScale="80" zoomScaleNormal="80" workbookViewId="0">
      <selection activeCell="E19" sqref="E19"/>
    </sheetView>
  </sheetViews>
  <sheetFormatPr baseColWidth="10" defaultRowHeight="15" x14ac:dyDescent="0.25"/>
  <cols>
    <col min="1" max="1" width="11.42578125" style="2"/>
    <col min="2" max="2" width="22.85546875" style="2" customWidth="1"/>
    <col min="3" max="3" width="11.140625" style="2" customWidth="1"/>
    <col min="4" max="4" width="22.85546875" style="2" customWidth="1"/>
    <col min="5" max="5" width="10.85546875" style="2" bestFit="1" customWidth="1"/>
    <col min="6" max="6" width="6.140625" style="2" customWidth="1"/>
    <col min="7" max="7" width="22.85546875" style="2" customWidth="1"/>
    <col min="8" max="8" width="11" style="2" bestFit="1" customWidth="1"/>
    <col min="9" max="9" width="22.85546875" style="2" customWidth="1"/>
    <col min="10" max="10" width="10.85546875" style="2" bestFit="1" customWidth="1"/>
    <col min="11" max="16384" width="11.42578125" style="2"/>
  </cols>
  <sheetData>
    <row r="2" spans="1:10" ht="18.75" x14ac:dyDescent="0.3">
      <c r="A2" s="1" t="s">
        <v>93</v>
      </c>
      <c r="F2" s="3"/>
    </row>
    <row r="4" spans="1:10" x14ac:dyDescent="0.25">
      <c r="B4" s="4" t="s">
        <v>0</v>
      </c>
      <c r="C4" s="4"/>
      <c r="D4" s="4"/>
      <c r="E4" s="5"/>
      <c r="F4" s="5"/>
      <c r="G4" s="5"/>
      <c r="H4" s="5"/>
      <c r="I4" s="5"/>
      <c r="J4" s="5"/>
    </row>
    <row r="5" spans="1:10" x14ac:dyDescent="0.25">
      <c r="B5" s="74" t="s">
        <v>144</v>
      </c>
      <c r="C5" s="6"/>
      <c r="D5" s="6"/>
      <c r="E5" s="7"/>
      <c r="F5" s="5"/>
      <c r="G5" s="5"/>
      <c r="H5" s="5"/>
      <c r="I5" s="5"/>
      <c r="J5" s="5"/>
    </row>
    <row r="6" spans="1:10" x14ac:dyDescent="0.25">
      <c r="B6" s="74" t="s">
        <v>104</v>
      </c>
      <c r="C6" s="6"/>
      <c r="D6" s="6"/>
      <c r="E6" s="7"/>
      <c r="F6" s="5"/>
      <c r="G6" s="5"/>
      <c r="H6" s="5"/>
      <c r="I6" s="5"/>
      <c r="J6" s="5"/>
    </row>
    <row r="7" spans="1:10" x14ac:dyDescent="0.25">
      <c r="B7" s="74" t="s">
        <v>145</v>
      </c>
      <c r="C7" s="6"/>
      <c r="D7" s="6"/>
      <c r="E7" s="7"/>
      <c r="F7" s="5"/>
      <c r="G7" s="5"/>
      <c r="H7" s="5"/>
      <c r="I7" s="5"/>
      <c r="J7" s="5"/>
    </row>
    <row r="8" spans="1:10" x14ac:dyDescent="0.25">
      <c r="B8" s="8" t="s">
        <v>146</v>
      </c>
      <c r="C8" s="6"/>
      <c r="D8" s="6"/>
      <c r="E8" s="7"/>
      <c r="F8" s="5"/>
      <c r="G8" s="5"/>
      <c r="H8" s="5"/>
      <c r="I8" s="5"/>
      <c r="J8" s="5"/>
    </row>
    <row r="9" spans="1:10" x14ac:dyDescent="0.25">
      <c r="B9" s="8" t="s">
        <v>147</v>
      </c>
      <c r="C9" s="6"/>
      <c r="D9" s="6"/>
      <c r="E9" s="7"/>
      <c r="F9" s="5"/>
      <c r="G9" s="5"/>
      <c r="H9" s="5"/>
      <c r="I9" s="5"/>
      <c r="J9" s="5"/>
    </row>
    <row r="11" spans="1:10" ht="15.75" x14ac:dyDescent="0.25">
      <c r="B11" s="86" t="s">
        <v>141</v>
      </c>
      <c r="C11" s="86"/>
      <c r="D11" s="86"/>
      <c r="E11" s="86"/>
      <c r="G11" s="86" t="s">
        <v>142</v>
      </c>
      <c r="H11" s="86"/>
      <c r="I11" s="86"/>
      <c r="J11" s="86"/>
    </row>
    <row r="12" spans="1:10" x14ac:dyDescent="0.25">
      <c r="B12" s="85" t="s">
        <v>137</v>
      </c>
      <c r="C12" s="85"/>
      <c r="D12" s="85"/>
      <c r="E12" s="85"/>
      <c r="F12" s="83"/>
      <c r="G12" s="85" t="s">
        <v>139</v>
      </c>
      <c r="H12" s="85"/>
      <c r="I12" s="85"/>
      <c r="J12" s="85"/>
    </row>
    <row r="13" spans="1:10" ht="15.75" thickBot="1" x14ac:dyDescent="0.3">
      <c r="B13" s="84" t="s">
        <v>138</v>
      </c>
      <c r="C13" s="84"/>
      <c r="D13" s="84"/>
      <c r="E13" s="84"/>
      <c r="G13" s="84" t="s">
        <v>140</v>
      </c>
      <c r="H13" s="84"/>
      <c r="I13" s="84"/>
      <c r="J13" s="84"/>
    </row>
    <row r="14" spans="1:10" ht="15.75" thickBot="1" x14ac:dyDescent="0.3">
      <c r="B14" s="24" t="s">
        <v>19</v>
      </c>
      <c r="C14" s="25" t="s">
        <v>20</v>
      </c>
      <c r="D14" s="24" t="s">
        <v>19</v>
      </c>
      <c r="E14" s="25" t="s">
        <v>20</v>
      </c>
      <c r="G14" s="24" t="s">
        <v>19</v>
      </c>
      <c r="H14" s="25" t="s">
        <v>20</v>
      </c>
      <c r="I14" s="24" t="s">
        <v>19</v>
      </c>
      <c r="J14" s="25" t="s">
        <v>20</v>
      </c>
    </row>
    <row r="15" spans="1:10" x14ac:dyDescent="0.25">
      <c r="B15" s="29" t="s">
        <v>21</v>
      </c>
      <c r="C15" s="30" t="s">
        <v>22</v>
      </c>
      <c r="D15" s="29" t="s">
        <v>23</v>
      </c>
      <c r="E15" s="30" t="s">
        <v>24</v>
      </c>
      <c r="G15" s="29" t="s">
        <v>21</v>
      </c>
      <c r="H15" s="30" t="s">
        <v>80</v>
      </c>
      <c r="I15" s="29" t="s">
        <v>23</v>
      </c>
      <c r="J15" s="30" t="s">
        <v>24</v>
      </c>
    </row>
    <row r="16" spans="1:10" x14ac:dyDescent="0.25">
      <c r="B16" s="29" t="s">
        <v>25</v>
      </c>
      <c r="C16" s="30" t="s">
        <v>26</v>
      </c>
      <c r="D16" s="29" t="s">
        <v>27</v>
      </c>
      <c r="E16" s="30" t="s">
        <v>28</v>
      </c>
      <c r="G16" s="29" t="s">
        <v>25</v>
      </c>
      <c r="H16" s="30" t="s">
        <v>81</v>
      </c>
      <c r="I16" s="29" t="s">
        <v>27</v>
      </c>
      <c r="J16" s="30" t="s">
        <v>28</v>
      </c>
    </row>
    <row r="17" spans="2:10" x14ac:dyDescent="0.25">
      <c r="B17" s="29" t="s">
        <v>29</v>
      </c>
      <c r="C17" s="30" t="s">
        <v>30</v>
      </c>
      <c r="D17" s="29" t="s">
        <v>31</v>
      </c>
      <c r="E17" s="30" t="s">
        <v>32</v>
      </c>
      <c r="G17" s="29" t="s">
        <v>29</v>
      </c>
      <c r="H17" s="30" t="s">
        <v>82</v>
      </c>
      <c r="I17" s="29" t="s">
        <v>31</v>
      </c>
      <c r="J17" s="30" t="s">
        <v>32</v>
      </c>
    </row>
    <row r="18" spans="2:10" x14ac:dyDescent="0.25">
      <c r="B18" s="29" t="s">
        <v>33</v>
      </c>
      <c r="C18" s="30" t="s">
        <v>34</v>
      </c>
      <c r="D18" s="29" t="s">
        <v>35</v>
      </c>
      <c r="E18" s="30" t="s">
        <v>36</v>
      </c>
      <c r="G18" s="29" t="s">
        <v>33</v>
      </c>
      <c r="H18" s="30" t="s">
        <v>83</v>
      </c>
      <c r="I18" s="29" t="s">
        <v>35</v>
      </c>
      <c r="J18" s="30" t="s">
        <v>36</v>
      </c>
    </row>
    <row r="19" spans="2:10" x14ac:dyDescent="0.25">
      <c r="B19" s="29" t="s">
        <v>37</v>
      </c>
      <c r="C19" s="29" t="s">
        <v>38</v>
      </c>
      <c r="D19" s="30" t="s">
        <v>39</v>
      </c>
      <c r="E19" s="30" t="s">
        <v>40</v>
      </c>
      <c r="G19" s="29" t="s">
        <v>37</v>
      </c>
      <c r="H19" s="29" t="s">
        <v>84</v>
      </c>
      <c r="I19" s="30" t="s">
        <v>39</v>
      </c>
      <c r="J19" s="30" t="s">
        <v>40</v>
      </c>
    </row>
    <row r="20" spans="2:10" x14ac:dyDescent="0.25">
      <c r="B20" s="29" t="s">
        <v>41</v>
      </c>
      <c r="C20" s="30" t="s">
        <v>42</v>
      </c>
      <c r="D20" s="29" t="s">
        <v>43</v>
      </c>
      <c r="E20" s="30" t="s">
        <v>44</v>
      </c>
      <c r="G20" s="29" t="s">
        <v>41</v>
      </c>
      <c r="H20" s="30" t="s">
        <v>85</v>
      </c>
      <c r="I20" s="29" t="s">
        <v>43</v>
      </c>
      <c r="J20" s="30" t="s">
        <v>44</v>
      </c>
    </row>
    <row r="21" spans="2:10" x14ac:dyDescent="0.25">
      <c r="B21" s="29" t="s">
        <v>45</v>
      </c>
      <c r="C21" s="30" t="s">
        <v>46</v>
      </c>
      <c r="D21" s="29" t="s">
        <v>47</v>
      </c>
      <c r="E21" s="30" t="s">
        <v>48</v>
      </c>
      <c r="G21" s="29" t="s">
        <v>45</v>
      </c>
      <c r="H21" s="30" t="s">
        <v>86</v>
      </c>
      <c r="I21" s="29" t="s">
        <v>47</v>
      </c>
      <c r="J21" s="30" t="s">
        <v>48</v>
      </c>
    </row>
    <row r="22" spans="2:10" x14ac:dyDescent="0.25">
      <c r="B22" s="29" t="s">
        <v>49</v>
      </c>
      <c r="C22" s="30" t="s">
        <v>50</v>
      </c>
      <c r="D22" s="29" t="s">
        <v>51</v>
      </c>
      <c r="E22" s="30" t="s">
        <v>52</v>
      </c>
      <c r="G22" s="29" t="s">
        <v>49</v>
      </c>
      <c r="H22" s="30" t="s">
        <v>87</v>
      </c>
      <c r="I22" s="29" t="s">
        <v>51</v>
      </c>
      <c r="J22" s="30" t="s">
        <v>52</v>
      </c>
    </row>
    <row r="23" spans="2:10" x14ac:dyDescent="0.25">
      <c r="B23" s="29" t="s">
        <v>53</v>
      </c>
      <c r="C23" s="30" t="s">
        <v>54</v>
      </c>
      <c r="D23" s="29" t="s">
        <v>55</v>
      </c>
      <c r="E23" s="30" t="s">
        <v>56</v>
      </c>
      <c r="G23" s="29" t="s">
        <v>53</v>
      </c>
      <c r="H23" s="30" t="s">
        <v>88</v>
      </c>
      <c r="I23" s="29" t="s">
        <v>55</v>
      </c>
      <c r="J23" s="30" t="s">
        <v>56</v>
      </c>
    </row>
    <row r="24" spans="2:10" x14ac:dyDescent="0.25">
      <c r="B24" s="29" t="s">
        <v>57</v>
      </c>
      <c r="C24" s="30" t="s">
        <v>58</v>
      </c>
      <c r="D24" s="29" t="s">
        <v>59</v>
      </c>
      <c r="E24" s="30" t="s">
        <v>60</v>
      </c>
      <c r="G24" s="29" t="s">
        <v>57</v>
      </c>
      <c r="H24" s="30" t="s">
        <v>89</v>
      </c>
      <c r="I24" s="29" t="s">
        <v>59</v>
      </c>
      <c r="J24" s="30" t="s">
        <v>60</v>
      </c>
    </row>
    <row r="25" spans="2:10" x14ac:dyDescent="0.25">
      <c r="B25" s="29" t="s">
        <v>61</v>
      </c>
      <c r="C25" s="30" t="s">
        <v>62</v>
      </c>
      <c r="D25" s="29" t="s">
        <v>63</v>
      </c>
      <c r="E25" s="30" t="s">
        <v>64</v>
      </c>
      <c r="G25" s="29" t="s">
        <v>61</v>
      </c>
      <c r="H25" s="30" t="s">
        <v>90</v>
      </c>
      <c r="I25" s="29" t="s">
        <v>63</v>
      </c>
      <c r="J25" s="30" t="s">
        <v>64</v>
      </c>
    </row>
    <row r="26" spans="2:10" x14ac:dyDescent="0.25">
      <c r="B26" s="29" t="s">
        <v>65</v>
      </c>
      <c r="C26" s="30" t="s">
        <v>66</v>
      </c>
      <c r="D26" s="29" t="s">
        <v>67</v>
      </c>
      <c r="E26" s="30" t="s">
        <v>68</v>
      </c>
      <c r="G26" s="29" t="s">
        <v>65</v>
      </c>
      <c r="H26" s="30" t="s">
        <v>91</v>
      </c>
      <c r="I26" s="29" t="s">
        <v>67</v>
      </c>
      <c r="J26" s="30" t="s">
        <v>68</v>
      </c>
    </row>
    <row r="27" spans="2:10" x14ac:dyDescent="0.25">
      <c r="B27" s="29" t="s">
        <v>69</v>
      </c>
      <c r="C27" s="30" t="s">
        <v>70</v>
      </c>
      <c r="D27" s="29" t="s">
        <v>71</v>
      </c>
      <c r="E27" s="30" t="s">
        <v>72</v>
      </c>
      <c r="G27" s="29" t="s">
        <v>69</v>
      </c>
      <c r="H27" s="30" t="s">
        <v>92</v>
      </c>
      <c r="I27" s="29" t="s">
        <v>71</v>
      </c>
      <c r="J27" s="30" t="s">
        <v>72</v>
      </c>
    </row>
    <row r="28" spans="2:10" x14ac:dyDescent="0.25">
      <c r="B28" s="29" t="s">
        <v>73</v>
      </c>
      <c r="C28" s="30" t="s">
        <v>73</v>
      </c>
      <c r="D28" s="29" t="s">
        <v>74</v>
      </c>
      <c r="E28" s="30" t="s">
        <v>75</v>
      </c>
      <c r="G28" s="29" t="s">
        <v>73</v>
      </c>
      <c r="H28" s="30" t="s">
        <v>73</v>
      </c>
      <c r="I28" s="29" t="s">
        <v>74</v>
      </c>
      <c r="J28" s="30" t="s">
        <v>75</v>
      </c>
    </row>
    <row r="29" spans="2:10" x14ac:dyDescent="0.25">
      <c r="B29" s="29" t="s">
        <v>73</v>
      </c>
      <c r="C29" s="30" t="s">
        <v>73</v>
      </c>
      <c r="D29" s="29" t="s">
        <v>76</v>
      </c>
      <c r="E29" s="30" t="s">
        <v>77</v>
      </c>
      <c r="G29" s="29" t="s">
        <v>73</v>
      </c>
      <c r="H29" s="30" t="s">
        <v>73</v>
      </c>
      <c r="I29" s="29" t="s">
        <v>76</v>
      </c>
      <c r="J29" s="30" t="s">
        <v>77</v>
      </c>
    </row>
    <row r="30" spans="2:10" x14ac:dyDescent="0.25">
      <c r="B30" s="29" t="s">
        <v>73</v>
      </c>
      <c r="C30" s="30" t="s">
        <v>73</v>
      </c>
      <c r="D30" s="29" t="s">
        <v>78</v>
      </c>
      <c r="E30" s="30" t="s">
        <v>79</v>
      </c>
      <c r="G30" s="29" t="s">
        <v>73</v>
      </c>
      <c r="H30" s="30" t="s">
        <v>73</v>
      </c>
      <c r="I30" s="29" t="s">
        <v>78</v>
      </c>
      <c r="J30" s="30" t="s">
        <v>79</v>
      </c>
    </row>
    <row r="34" spans="2:3" x14ac:dyDescent="0.25">
      <c r="C34" s="38"/>
    </row>
    <row r="37" spans="2:3" ht="15.75" x14ac:dyDescent="0.25">
      <c r="B37" s="39"/>
    </row>
    <row r="38" spans="2:3" ht="15.75" x14ac:dyDescent="0.25">
      <c r="B38" s="39"/>
    </row>
    <row r="39" spans="2:3" ht="15.75" x14ac:dyDescent="0.25">
      <c r="B39" s="39"/>
    </row>
  </sheetData>
  <sheetProtection algorithmName="SHA-512" hashValue="Gv4Y5cetYRUVNw14ofVGcddPENvMCjrfEcpBM4AFXqWvZIlEEuJtdwi6NXLi8oeGlenWQwcL4I4067bDQC2hqQ==" saltValue="exRwIw5ZMGFbXZWdUGv+ew==" spinCount="100000" sheet="1" objects="1" scenarios="1"/>
  <mergeCells count="6">
    <mergeCell ref="B13:E13"/>
    <mergeCell ref="G13:J13"/>
    <mergeCell ref="B12:E12"/>
    <mergeCell ref="G12:J12"/>
    <mergeCell ref="G11:J11"/>
    <mergeCell ref="B11:E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3651-A8E4-444B-981B-9DD927D41D78}">
  <dimension ref="A1:AB42"/>
  <sheetViews>
    <sheetView topLeftCell="A4" workbookViewId="0">
      <selection activeCell="I12" sqref="I12"/>
    </sheetView>
  </sheetViews>
  <sheetFormatPr baseColWidth="10" defaultRowHeight="15" x14ac:dyDescent="0.25"/>
  <cols>
    <col min="1" max="1" width="11.42578125" style="3"/>
    <col min="2" max="2" width="10.85546875" style="40" customWidth="1"/>
    <col min="3" max="5" width="13.5703125" style="40" customWidth="1"/>
    <col min="6" max="6" width="14.28515625" style="40" customWidth="1"/>
    <col min="7" max="7" width="16.85546875" style="40" bestFit="1" customWidth="1"/>
    <col min="8" max="8" width="16.85546875" style="40" customWidth="1"/>
    <col min="9" max="9" width="18.5703125" style="40" customWidth="1"/>
    <col min="10" max="10" width="19.42578125" style="40" customWidth="1"/>
    <col min="11" max="11" width="14" style="40" customWidth="1"/>
    <col min="12" max="12" width="22.7109375" style="40" customWidth="1"/>
    <col min="13" max="13" width="50.42578125" style="40" customWidth="1"/>
    <col min="14" max="16384" width="11.42578125" style="40"/>
  </cols>
  <sheetData>
    <row r="1" spans="1:28" x14ac:dyDescent="0.25">
      <c r="F1" s="41"/>
      <c r="G1" s="41"/>
      <c r="H1" s="41"/>
      <c r="I1" s="41"/>
      <c r="J1" s="41"/>
      <c r="K1" s="41"/>
      <c r="M1" s="42"/>
    </row>
    <row r="2" spans="1:28" ht="18.75" x14ac:dyDescent="0.3">
      <c r="A2" s="43" t="s">
        <v>105</v>
      </c>
      <c r="F2" s="2"/>
      <c r="G2" s="3"/>
      <c r="H2" s="3"/>
      <c r="I2" s="3"/>
      <c r="J2" s="3"/>
      <c r="K2" s="3"/>
      <c r="M2" s="42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x14ac:dyDescent="0.25">
      <c r="A3" s="41"/>
      <c r="B3" s="45"/>
      <c r="C3" s="45"/>
      <c r="D3" s="45"/>
      <c r="E3" s="45"/>
      <c r="L3" s="3"/>
      <c r="M3" s="46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8" x14ac:dyDescent="0.25">
      <c r="A4" s="2"/>
      <c r="B4" s="47" t="s">
        <v>0</v>
      </c>
      <c r="C4" s="48"/>
      <c r="D4" s="48"/>
      <c r="E4" s="48"/>
      <c r="F4" s="48"/>
      <c r="G4" s="48"/>
      <c r="H4" s="48"/>
      <c r="I4" s="2"/>
      <c r="J4" s="2"/>
      <c r="K4" s="2"/>
      <c r="L4" s="49"/>
      <c r="M4" s="46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x14ac:dyDescent="0.25">
      <c r="A5" s="2"/>
      <c r="B5" s="50" t="s">
        <v>150</v>
      </c>
      <c r="C5" s="48"/>
      <c r="D5" s="48"/>
      <c r="E5" s="48"/>
      <c r="F5" s="48"/>
      <c r="G5" s="48"/>
      <c r="H5" s="48"/>
      <c r="I5" s="2"/>
      <c r="J5" s="2"/>
      <c r="K5" s="2"/>
      <c r="L5" s="49"/>
      <c r="M5" s="46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x14ac:dyDescent="0.25">
      <c r="A6" s="2"/>
      <c r="B6" s="51" t="s">
        <v>151</v>
      </c>
      <c r="C6" s="48"/>
      <c r="D6" s="48"/>
      <c r="E6" s="48"/>
      <c r="F6" s="48"/>
      <c r="G6" s="48"/>
      <c r="H6" s="48"/>
      <c r="I6" s="2"/>
      <c r="J6" s="2"/>
      <c r="K6" s="2"/>
      <c r="L6" s="49"/>
      <c r="M6" s="46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x14ac:dyDescent="0.25">
      <c r="A7" s="2"/>
      <c r="B7" s="52" t="s">
        <v>94</v>
      </c>
      <c r="C7" s="48"/>
      <c r="D7" s="48"/>
      <c r="E7" s="48"/>
      <c r="F7" s="48"/>
      <c r="G7" s="48"/>
      <c r="H7" s="48"/>
      <c r="I7" s="2"/>
      <c r="J7" s="2"/>
      <c r="K7" s="2"/>
      <c r="L7" s="49"/>
      <c r="M7" s="53" t="s">
        <v>95</v>
      </c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thickBot="1" x14ac:dyDescent="0.3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6"/>
      <c r="M8" s="57" t="s">
        <v>96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s="66" customFormat="1" ht="90.75" thickBot="1" x14ac:dyDescent="0.3">
      <c r="A9" s="58"/>
      <c r="B9" s="59" t="s">
        <v>97</v>
      </c>
      <c r="C9" s="60" t="s">
        <v>98</v>
      </c>
      <c r="D9" s="60" t="s">
        <v>99</v>
      </c>
      <c r="E9" s="60" t="s">
        <v>135</v>
      </c>
      <c r="F9" s="61" t="s">
        <v>148</v>
      </c>
      <c r="G9" s="62" t="s">
        <v>100</v>
      </c>
      <c r="H9" s="61" t="s">
        <v>149</v>
      </c>
      <c r="I9" s="62" t="s">
        <v>100</v>
      </c>
      <c r="J9" s="60" t="s">
        <v>101</v>
      </c>
      <c r="K9" s="60" t="s">
        <v>102</v>
      </c>
      <c r="L9" s="63" t="s">
        <v>103</v>
      </c>
      <c r="M9" s="26" t="s">
        <v>136</v>
      </c>
      <c r="N9" s="64"/>
      <c r="O9" s="65"/>
      <c r="P9" s="77"/>
      <c r="Q9" s="77"/>
      <c r="R9" s="77"/>
      <c r="S9" s="77"/>
      <c r="T9" s="77"/>
      <c r="U9" s="65"/>
      <c r="V9" s="65"/>
      <c r="W9" s="65"/>
      <c r="X9" s="65"/>
      <c r="Y9" s="65"/>
      <c r="Z9" s="65"/>
      <c r="AA9" s="65"/>
      <c r="AB9" s="65"/>
    </row>
    <row r="10" spans="1:28" x14ac:dyDescent="0.25">
      <c r="A10" s="67"/>
      <c r="B10" s="88" t="str">
        <f>IF('Pooling Calculator'!B15&gt;0,'Pooling Calculator'!B15,"")</f>
        <v>Library_1</v>
      </c>
      <c r="C10" s="68"/>
      <c r="D10" s="68"/>
      <c r="E10" s="68"/>
      <c r="F10" s="68" t="s">
        <v>119</v>
      </c>
      <c r="G10" s="69" t="str">
        <f>IF(F10&gt;0,VLOOKUP(F10,$R$11:$S$32,2,FALSE),"")</f>
        <v>ATTACTCG</v>
      </c>
      <c r="H10" s="68" t="s">
        <v>106</v>
      </c>
      <c r="I10" s="69" t="str">
        <f>IF(H10&gt;0,VLOOKUP(H10,$P$11:$Q$32,2,FALSE),"")</f>
        <v>TATAGCCT</v>
      </c>
      <c r="J10" s="68"/>
      <c r="K10" s="68"/>
      <c r="L10" s="70" t="str">
        <f>F10&amp;"-"&amp;H10</f>
        <v>D701-D501</v>
      </c>
      <c r="M10" s="71" t="str">
        <f>CONCATENATE(B10,",",C10,",",D10,",",E10,",",F10,",",G10,",",H10,",",I10,",",J10,",",K10)</f>
        <v>Library_1,,,,D701,ATTACTCG,D501,TATAGCCT,,</v>
      </c>
      <c r="N10" s="46"/>
      <c r="O10" s="75"/>
      <c r="P10" s="79"/>
      <c r="Q10" s="79"/>
      <c r="R10" s="79"/>
      <c r="S10" s="79"/>
      <c r="T10" s="79"/>
      <c r="U10" s="76"/>
      <c r="V10" s="44"/>
      <c r="W10" s="44"/>
      <c r="X10" s="44"/>
      <c r="Y10" s="44"/>
      <c r="Z10" s="44"/>
      <c r="AA10" s="44"/>
      <c r="AB10" s="44"/>
    </row>
    <row r="11" spans="1:28" x14ac:dyDescent="0.25">
      <c r="A11" s="67"/>
      <c r="B11" s="88" t="str">
        <f>IF('Pooling Calculator'!B16&gt;0,'Pooling Calculator'!B16,"")</f>
        <v>Library_2</v>
      </c>
      <c r="C11" s="68"/>
      <c r="D11" s="68"/>
      <c r="E11" s="68"/>
      <c r="F11" s="68" t="s">
        <v>120</v>
      </c>
      <c r="G11" s="69" t="str">
        <f t="shared" ref="G11:G41" si="0">IF(F11&gt;0,VLOOKUP(F11,$R$11:$S$32,2,FALSE),"")</f>
        <v>TCCGGAGA</v>
      </c>
      <c r="H11" s="68" t="s">
        <v>107</v>
      </c>
      <c r="I11" s="69" t="str">
        <f t="shared" ref="I11:I41" si="1">IF(H11&gt;0,VLOOKUP(H11,$P$11:$Q$32,2,FALSE),"")</f>
        <v>ATAGAGGC</v>
      </c>
      <c r="J11" s="68"/>
      <c r="K11" s="68"/>
      <c r="L11" s="70" t="str">
        <f t="shared" ref="L11:L39" si="2">F11&amp;"-"&amp;H11</f>
        <v>D702-D502</v>
      </c>
      <c r="M11" s="71" t="str">
        <f t="shared" ref="M11:M39" si="3">CONCATENATE(B11,",",C11,",",D11,",",E11,",",F11,",",G11,",",H11,",",I11,",",J11,",",K11)</f>
        <v>Library_2,,,,D702,TCCGGAGA,D502,ATAGAGGC,,</v>
      </c>
      <c r="N11" s="46"/>
      <c r="O11" s="75"/>
      <c r="P11" s="79" t="s">
        <v>106</v>
      </c>
      <c r="Q11" s="80" t="s">
        <v>22</v>
      </c>
      <c r="R11" s="79" t="s">
        <v>119</v>
      </c>
      <c r="S11" s="80" t="s">
        <v>24</v>
      </c>
      <c r="T11" s="79"/>
      <c r="U11" s="76"/>
      <c r="V11" s="44"/>
      <c r="W11" s="44"/>
      <c r="X11" s="44"/>
      <c r="Y11" s="44"/>
      <c r="Z11" s="44"/>
      <c r="AA11" s="44"/>
      <c r="AB11" s="44"/>
    </row>
    <row r="12" spans="1:28" x14ac:dyDescent="0.25">
      <c r="A12" s="67"/>
      <c r="B12" s="88" t="str">
        <f>IF('Pooling Calculator'!B17&gt;0,'Pooling Calculator'!B17,"")</f>
        <v>Library_3</v>
      </c>
      <c r="C12" s="68"/>
      <c r="D12" s="68"/>
      <c r="E12" s="68"/>
      <c r="F12" s="68" t="s">
        <v>121</v>
      </c>
      <c r="G12" s="69" t="str">
        <f t="shared" si="0"/>
        <v>CGCTCATT</v>
      </c>
      <c r="H12" s="68" t="s">
        <v>108</v>
      </c>
      <c r="I12" s="69" t="str">
        <f t="shared" si="1"/>
        <v>CCTATCCT</v>
      </c>
      <c r="J12" s="68"/>
      <c r="K12" s="68"/>
      <c r="L12" s="70" t="str">
        <f t="shared" si="2"/>
        <v>D703-D503</v>
      </c>
      <c r="M12" s="71" t="str">
        <f t="shared" si="3"/>
        <v>Library_3,,,,D703,CGCTCATT,D503,CCTATCCT,,</v>
      </c>
      <c r="N12" s="46"/>
      <c r="O12" s="75"/>
      <c r="P12" s="79" t="s">
        <v>107</v>
      </c>
      <c r="Q12" s="80" t="s">
        <v>26</v>
      </c>
      <c r="R12" s="79" t="s">
        <v>120</v>
      </c>
      <c r="S12" s="80" t="s">
        <v>28</v>
      </c>
      <c r="T12" s="79"/>
      <c r="U12" s="76"/>
      <c r="V12" s="44"/>
      <c r="W12" s="44"/>
      <c r="X12" s="44"/>
      <c r="Y12" s="44"/>
      <c r="Z12" s="44"/>
      <c r="AA12" s="44"/>
      <c r="AB12" s="44"/>
    </row>
    <row r="13" spans="1:28" x14ac:dyDescent="0.25">
      <c r="A13" s="67"/>
      <c r="B13" s="88" t="str">
        <f>IF('Pooling Calculator'!B18&gt;0,'Pooling Calculator'!B18,"")</f>
        <v>Library_4</v>
      </c>
      <c r="C13" s="68"/>
      <c r="D13" s="68"/>
      <c r="E13" s="68"/>
      <c r="F13" s="68" t="s">
        <v>122</v>
      </c>
      <c r="G13" s="69" t="str">
        <f t="shared" si="0"/>
        <v>GAGATTCC</v>
      </c>
      <c r="H13" s="68" t="s">
        <v>109</v>
      </c>
      <c r="I13" s="69" t="str">
        <f t="shared" si="1"/>
        <v>GGCTCTGA</v>
      </c>
      <c r="J13" s="68"/>
      <c r="K13" s="68"/>
      <c r="L13" s="70" t="str">
        <f t="shared" si="2"/>
        <v>D704-D504</v>
      </c>
      <c r="M13" s="71" t="str">
        <f t="shared" si="3"/>
        <v>Library_4,,,,D704,GAGATTCC,D504,GGCTCTGA,,</v>
      </c>
      <c r="N13" s="46"/>
      <c r="O13" s="75"/>
      <c r="P13" s="79" t="s">
        <v>108</v>
      </c>
      <c r="Q13" s="80" t="s">
        <v>30</v>
      </c>
      <c r="R13" s="79" t="s">
        <v>121</v>
      </c>
      <c r="S13" s="80" t="s">
        <v>32</v>
      </c>
      <c r="T13" s="79"/>
      <c r="U13" s="76"/>
      <c r="V13" s="44"/>
      <c r="W13" s="44"/>
      <c r="X13" s="44"/>
      <c r="Y13" s="44"/>
      <c r="Z13" s="44"/>
      <c r="AA13" s="44"/>
      <c r="AB13" s="44"/>
    </row>
    <row r="14" spans="1:28" x14ac:dyDescent="0.25">
      <c r="A14" s="67"/>
      <c r="B14" s="88" t="str">
        <f>IF('Pooling Calculator'!B19&gt;0,'Pooling Calculator'!B19,"")</f>
        <v/>
      </c>
      <c r="C14" s="68"/>
      <c r="D14" s="68"/>
      <c r="E14" s="68"/>
      <c r="F14" s="68"/>
      <c r="G14" s="69" t="str">
        <f t="shared" si="0"/>
        <v/>
      </c>
      <c r="H14" s="68"/>
      <c r="I14" s="69" t="str">
        <f t="shared" si="1"/>
        <v/>
      </c>
      <c r="J14" s="68"/>
      <c r="K14" s="68"/>
      <c r="L14" s="70" t="str">
        <f t="shared" si="2"/>
        <v>-</v>
      </c>
      <c r="M14" s="71" t="str">
        <f t="shared" si="3"/>
        <v>,,,,,,,,,</v>
      </c>
      <c r="N14" s="46"/>
      <c r="O14" s="75"/>
      <c r="P14" s="79" t="s">
        <v>109</v>
      </c>
      <c r="Q14" s="80" t="s">
        <v>34</v>
      </c>
      <c r="R14" s="79" t="s">
        <v>122</v>
      </c>
      <c r="S14" s="80" t="s">
        <v>36</v>
      </c>
      <c r="T14" s="79"/>
      <c r="U14" s="76"/>
      <c r="V14" s="44"/>
      <c r="W14" s="44"/>
      <c r="X14" s="44"/>
      <c r="Y14" s="44"/>
      <c r="Z14" s="44"/>
      <c r="AA14" s="44"/>
      <c r="AB14" s="44"/>
    </row>
    <row r="15" spans="1:28" x14ac:dyDescent="0.25">
      <c r="A15" s="67"/>
      <c r="B15" s="88" t="str">
        <f>IF('Pooling Calculator'!B20&gt;0,'Pooling Calculator'!B20,"")</f>
        <v/>
      </c>
      <c r="C15" s="68"/>
      <c r="D15" s="68"/>
      <c r="E15" s="68"/>
      <c r="F15" s="68"/>
      <c r="G15" s="69" t="str">
        <f t="shared" si="0"/>
        <v/>
      </c>
      <c r="H15" s="68"/>
      <c r="I15" s="69" t="str">
        <f t="shared" si="1"/>
        <v/>
      </c>
      <c r="J15" s="68"/>
      <c r="K15" s="68"/>
      <c r="L15" s="70" t="str">
        <f t="shared" si="2"/>
        <v>-</v>
      </c>
      <c r="M15" s="71" t="str">
        <f t="shared" si="3"/>
        <v>,,,,,,,,,</v>
      </c>
      <c r="N15" s="46"/>
      <c r="O15" s="75"/>
      <c r="P15" s="79" t="s">
        <v>110</v>
      </c>
      <c r="Q15" s="80" t="s">
        <v>38</v>
      </c>
      <c r="R15" s="79" t="s">
        <v>123</v>
      </c>
      <c r="S15" s="80" t="s">
        <v>40</v>
      </c>
      <c r="T15" s="79"/>
      <c r="U15" s="76"/>
      <c r="V15" s="44"/>
      <c r="W15" s="44"/>
      <c r="X15" s="44"/>
      <c r="Y15" s="44"/>
      <c r="Z15" s="44"/>
      <c r="AA15" s="44"/>
      <c r="AB15" s="44"/>
    </row>
    <row r="16" spans="1:28" x14ac:dyDescent="0.25">
      <c r="A16" s="67"/>
      <c r="B16" s="88" t="str">
        <f>IF('Pooling Calculator'!B21&gt;0,'Pooling Calculator'!B21,"")</f>
        <v/>
      </c>
      <c r="C16" s="68"/>
      <c r="D16" s="68"/>
      <c r="E16" s="68"/>
      <c r="F16" s="68"/>
      <c r="G16" s="69" t="str">
        <f t="shared" si="0"/>
        <v/>
      </c>
      <c r="H16" s="68"/>
      <c r="I16" s="69" t="str">
        <f t="shared" si="1"/>
        <v/>
      </c>
      <c r="J16" s="68"/>
      <c r="K16" s="68"/>
      <c r="L16" s="70" t="str">
        <f t="shared" si="2"/>
        <v>-</v>
      </c>
      <c r="M16" s="71" t="str">
        <f t="shared" si="3"/>
        <v>,,,,,,,,,</v>
      </c>
      <c r="N16" s="46"/>
      <c r="O16" s="75"/>
      <c r="P16" s="79" t="s">
        <v>111</v>
      </c>
      <c r="Q16" s="80" t="s">
        <v>42</v>
      </c>
      <c r="R16" s="79" t="s">
        <v>124</v>
      </c>
      <c r="S16" s="80" t="s">
        <v>44</v>
      </c>
      <c r="T16" s="79"/>
      <c r="U16" s="76"/>
      <c r="V16" s="44"/>
      <c r="W16" s="44"/>
      <c r="X16" s="44"/>
      <c r="Y16" s="44"/>
      <c r="Z16" s="44"/>
      <c r="AA16" s="44"/>
      <c r="AB16" s="44"/>
    </row>
    <row r="17" spans="1:28" x14ac:dyDescent="0.25">
      <c r="A17" s="67"/>
      <c r="B17" s="88" t="str">
        <f>IF('Pooling Calculator'!B22&gt;0,'Pooling Calculator'!B22,"")</f>
        <v/>
      </c>
      <c r="C17" s="68"/>
      <c r="D17" s="68"/>
      <c r="E17" s="68"/>
      <c r="F17" s="68"/>
      <c r="G17" s="69" t="str">
        <f t="shared" si="0"/>
        <v/>
      </c>
      <c r="H17" s="68"/>
      <c r="I17" s="69" t="str">
        <f t="shared" si="1"/>
        <v/>
      </c>
      <c r="J17" s="68"/>
      <c r="K17" s="68"/>
      <c r="L17" s="70" t="str">
        <f t="shared" si="2"/>
        <v>-</v>
      </c>
      <c r="M17" s="71" t="str">
        <f t="shared" si="3"/>
        <v>,,,,,,,,,</v>
      </c>
      <c r="N17" s="46"/>
      <c r="O17" s="75"/>
      <c r="P17" s="79" t="s">
        <v>112</v>
      </c>
      <c r="Q17" s="80" t="s">
        <v>46</v>
      </c>
      <c r="R17" s="79" t="s">
        <v>125</v>
      </c>
      <c r="S17" s="80" t="s">
        <v>48</v>
      </c>
      <c r="T17" s="79"/>
      <c r="U17" s="76"/>
      <c r="V17" s="44"/>
      <c r="W17" s="44"/>
      <c r="X17" s="44"/>
      <c r="Y17" s="44"/>
      <c r="Z17" s="44"/>
      <c r="AA17" s="44"/>
      <c r="AB17" s="44"/>
    </row>
    <row r="18" spans="1:28" x14ac:dyDescent="0.25">
      <c r="A18" s="67"/>
      <c r="B18" s="88" t="str">
        <f>IF('Pooling Calculator'!B23&gt;0,'Pooling Calculator'!B23,"")</f>
        <v/>
      </c>
      <c r="C18" s="68"/>
      <c r="D18" s="68"/>
      <c r="E18" s="68"/>
      <c r="F18" s="68"/>
      <c r="G18" s="69" t="str">
        <f t="shared" si="0"/>
        <v/>
      </c>
      <c r="H18" s="68"/>
      <c r="I18" s="69" t="str">
        <f t="shared" si="1"/>
        <v/>
      </c>
      <c r="J18" s="68"/>
      <c r="K18" s="68"/>
      <c r="L18" s="70" t="str">
        <f t="shared" si="2"/>
        <v>-</v>
      </c>
      <c r="M18" s="71" t="str">
        <f t="shared" si="3"/>
        <v>,,,,,,,,,</v>
      </c>
      <c r="N18" s="46"/>
      <c r="O18" s="75"/>
      <c r="P18" s="79" t="s">
        <v>113</v>
      </c>
      <c r="Q18" s="80" t="s">
        <v>50</v>
      </c>
      <c r="R18" s="79" t="s">
        <v>126</v>
      </c>
      <c r="S18" s="80" t="s">
        <v>52</v>
      </c>
      <c r="T18" s="79"/>
      <c r="U18" s="76"/>
      <c r="V18" s="44"/>
      <c r="W18" s="44"/>
      <c r="X18" s="44"/>
      <c r="Y18" s="44"/>
      <c r="Z18" s="44"/>
      <c r="AA18" s="44"/>
      <c r="AB18" s="44"/>
    </row>
    <row r="19" spans="1:28" x14ac:dyDescent="0.25">
      <c r="A19" s="67"/>
      <c r="B19" s="88" t="str">
        <f>IF('Pooling Calculator'!B24&gt;0,'Pooling Calculator'!B24,"")</f>
        <v/>
      </c>
      <c r="C19" s="68"/>
      <c r="D19" s="68"/>
      <c r="E19" s="68"/>
      <c r="F19" s="68"/>
      <c r="G19" s="69" t="str">
        <f t="shared" si="0"/>
        <v/>
      </c>
      <c r="H19" s="68"/>
      <c r="I19" s="69" t="str">
        <f t="shared" si="1"/>
        <v/>
      </c>
      <c r="J19" s="68"/>
      <c r="K19" s="68"/>
      <c r="L19" s="70" t="str">
        <f t="shared" si="2"/>
        <v>-</v>
      </c>
      <c r="M19" s="71" t="str">
        <f t="shared" si="3"/>
        <v>,,,,,,,,,</v>
      </c>
      <c r="N19" s="46"/>
      <c r="O19" s="75"/>
      <c r="P19" s="79" t="s">
        <v>114</v>
      </c>
      <c r="Q19" s="80" t="s">
        <v>54</v>
      </c>
      <c r="R19" s="79" t="s">
        <v>127</v>
      </c>
      <c r="S19" s="80" t="s">
        <v>56</v>
      </c>
      <c r="T19" s="79"/>
      <c r="U19" s="76"/>
      <c r="V19" s="44"/>
      <c r="W19" s="44"/>
      <c r="X19" s="44"/>
      <c r="Y19" s="44"/>
      <c r="Z19" s="44"/>
      <c r="AA19" s="44"/>
      <c r="AB19" s="44"/>
    </row>
    <row r="20" spans="1:28" x14ac:dyDescent="0.25">
      <c r="A20" s="67"/>
      <c r="B20" s="88" t="str">
        <f>IF('Pooling Calculator'!B25&gt;0,'Pooling Calculator'!B25,"")</f>
        <v/>
      </c>
      <c r="C20" s="68"/>
      <c r="D20" s="68"/>
      <c r="E20" s="68"/>
      <c r="F20" s="68"/>
      <c r="G20" s="69" t="str">
        <f t="shared" si="0"/>
        <v/>
      </c>
      <c r="H20" s="68"/>
      <c r="I20" s="69" t="str">
        <f t="shared" si="1"/>
        <v/>
      </c>
      <c r="J20" s="68"/>
      <c r="K20" s="68"/>
      <c r="L20" s="70" t="str">
        <f t="shared" si="2"/>
        <v>-</v>
      </c>
      <c r="M20" s="71" t="str">
        <f t="shared" si="3"/>
        <v>,,,,,,,,,</v>
      </c>
      <c r="N20" s="46"/>
      <c r="O20" s="75"/>
      <c r="P20" s="79" t="s">
        <v>115</v>
      </c>
      <c r="Q20" s="80" t="s">
        <v>58</v>
      </c>
      <c r="R20" s="79" t="s">
        <v>128</v>
      </c>
      <c r="S20" s="80" t="s">
        <v>60</v>
      </c>
      <c r="T20" s="79"/>
      <c r="U20" s="76"/>
      <c r="V20" s="44"/>
      <c r="W20" s="44"/>
      <c r="X20" s="44"/>
      <c r="Y20" s="44"/>
      <c r="Z20" s="44"/>
      <c r="AA20" s="44"/>
      <c r="AB20" s="44"/>
    </row>
    <row r="21" spans="1:28" x14ac:dyDescent="0.25">
      <c r="A21" s="67"/>
      <c r="B21" s="88" t="str">
        <f>IF('Pooling Calculator'!B26&gt;0,'Pooling Calculator'!B26,"")</f>
        <v/>
      </c>
      <c r="C21" s="68"/>
      <c r="D21" s="68"/>
      <c r="E21" s="68"/>
      <c r="F21" s="68"/>
      <c r="G21" s="69" t="str">
        <f t="shared" si="0"/>
        <v/>
      </c>
      <c r="H21" s="68"/>
      <c r="I21" s="69" t="str">
        <f t="shared" si="1"/>
        <v/>
      </c>
      <c r="J21" s="68"/>
      <c r="K21" s="68"/>
      <c r="L21" s="70" t="str">
        <f t="shared" si="2"/>
        <v>-</v>
      </c>
      <c r="M21" s="71" t="str">
        <f t="shared" si="3"/>
        <v>,,,,,,,,,</v>
      </c>
      <c r="N21" s="46"/>
      <c r="O21" s="75"/>
      <c r="P21" s="79" t="s">
        <v>116</v>
      </c>
      <c r="Q21" s="80" t="s">
        <v>62</v>
      </c>
      <c r="R21" s="79" t="s">
        <v>129</v>
      </c>
      <c r="S21" s="80" t="s">
        <v>64</v>
      </c>
      <c r="T21" s="79"/>
      <c r="U21" s="76"/>
      <c r="V21" s="44"/>
      <c r="W21" s="44"/>
      <c r="X21" s="44"/>
      <c r="Y21" s="44"/>
      <c r="Z21" s="44"/>
      <c r="AA21" s="44"/>
      <c r="AB21" s="44"/>
    </row>
    <row r="22" spans="1:28" x14ac:dyDescent="0.25">
      <c r="A22" s="67"/>
      <c r="B22" s="88" t="str">
        <f>IF('Pooling Calculator'!B27&gt;0,'Pooling Calculator'!B27,"")</f>
        <v/>
      </c>
      <c r="C22" s="68"/>
      <c r="D22" s="68"/>
      <c r="E22" s="68"/>
      <c r="F22" s="68"/>
      <c r="G22" s="69" t="str">
        <f t="shared" si="0"/>
        <v/>
      </c>
      <c r="H22" s="68"/>
      <c r="I22" s="69" t="str">
        <f t="shared" si="1"/>
        <v/>
      </c>
      <c r="J22" s="68"/>
      <c r="K22" s="68"/>
      <c r="L22" s="70" t="str">
        <f t="shared" si="2"/>
        <v>-</v>
      </c>
      <c r="M22" s="71" t="str">
        <f t="shared" si="3"/>
        <v>,,,,,,,,,</v>
      </c>
      <c r="N22" s="46"/>
      <c r="O22" s="75"/>
      <c r="P22" s="79" t="s">
        <v>117</v>
      </c>
      <c r="Q22" s="80" t="s">
        <v>66</v>
      </c>
      <c r="R22" s="79" t="s">
        <v>130</v>
      </c>
      <c r="S22" s="80" t="s">
        <v>68</v>
      </c>
      <c r="T22" s="79"/>
      <c r="U22" s="76"/>
      <c r="V22" s="44"/>
      <c r="W22" s="44"/>
      <c r="X22" s="44"/>
      <c r="Y22" s="44"/>
      <c r="Z22" s="44"/>
      <c r="AA22" s="44"/>
      <c r="AB22" s="44"/>
    </row>
    <row r="23" spans="1:28" x14ac:dyDescent="0.25">
      <c r="A23" s="67"/>
      <c r="B23" s="88" t="str">
        <f>IF('Pooling Calculator'!B28&gt;0,'Pooling Calculator'!B28,"")</f>
        <v/>
      </c>
      <c r="C23" s="68"/>
      <c r="D23" s="68"/>
      <c r="E23" s="68"/>
      <c r="F23" s="68"/>
      <c r="G23" s="69" t="str">
        <f t="shared" si="0"/>
        <v/>
      </c>
      <c r="H23" s="68"/>
      <c r="I23" s="69" t="str">
        <f t="shared" si="1"/>
        <v/>
      </c>
      <c r="J23" s="68"/>
      <c r="K23" s="68"/>
      <c r="L23" s="70" t="str">
        <f t="shared" si="2"/>
        <v>-</v>
      </c>
      <c r="M23" s="71" t="str">
        <f t="shared" si="3"/>
        <v>,,,,,,,,,</v>
      </c>
      <c r="N23" s="46"/>
      <c r="O23" s="75"/>
      <c r="P23" s="79" t="s">
        <v>118</v>
      </c>
      <c r="Q23" s="80" t="s">
        <v>70</v>
      </c>
      <c r="R23" s="79" t="s">
        <v>131</v>
      </c>
      <c r="S23" s="80" t="s">
        <v>72</v>
      </c>
      <c r="T23" s="79"/>
      <c r="U23" s="76"/>
      <c r="V23" s="44"/>
      <c r="W23" s="44"/>
      <c r="X23" s="44"/>
      <c r="Y23" s="44"/>
      <c r="Z23" s="44"/>
      <c r="AA23" s="44"/>
      <c r="AB23" s="44"/>
    </row>
    <row r="24" spans="1:28" x14ac:dyDescent="0.25">
      <c r="A24" s="67"/>
      <c r="B24" s="88" t="str">
        <f>IF('Pooling Calculator'!B29&gt;0,'Pooling Calculator'!B29,"")</f>
        <v/>
      </c>
      <c r="C24" s="68"/>
      <c r="D24" s="68"/>
      <c r="E24" s="68"/>
      <c r="F24" s="68"/>
      <c r="G24" s="69" t="str">
        <f t="shared" si="0"/>
        <v/>
      </c>
      <c r="H24" s="68"/>
      <c r="I24" s="69" t="str">
        <f t="shared" si="1"/>
        <v/>
      </c>
      <c r="J24" s="68"/>
      <c r="K24" s="68"/>
      <c r="L24" s="70" t="str">
        <f t="shared" si="2"/>
        <v>-</v>
      </c>
      <c r="M24" s="71" t="str">
        <f t="shared" si="3"/>
        <v>,,,,,,,,,</v>
      </c>
      <c r="N24" s="46"/>
      <c r="O24" s="75"/>
      <c r="P24" s="79"/>
      <c r="Q24" s="79"/>
      <c r="R24" s="79" t="s">
        <v>132</v>
      </c>
      <c r="S24" s="80" t="s">
        <v>75</v>
      </c>
      <c r="T24" s="79"/>
      <c r="U24" s="76"/>
      <c r="V24" s="44"/>
      <c r="W24" s="44"/>
      <c r="X24" s="44"/>
      <c r="Y24" s="44"/>
      <c r="Z24" s="44"/>
      <c r="AA24" s="44"/>
      <c r="AB24" s="44"/>
    </row>
    <row r="25" spans="1:28" x14ac:dyDescent="0.25">
      <c r="A25" s="67"/>
      <c r="B25" s="88" t="str">
        <f>IF('Pooling Calculator'!B30&gt;0,'Pooling Calculator'!B30,"")</f>
        <v/>
      </c>
      <c r="C25" s="68"/>
      <c r="D25" s="68"/>
      <c r="E25" s="68"/>
      <c r="F25" s="68"/>
      <c r="G25" s="69" t="str">
        <f t="shared" si="0"/>
        <v/>
      </c>
      <c r="H25" s="68"/>
      <c r="I25" s="69" t="str">
        <f t="shared" si="1"/>
        <v/>
      </c>
      <c r="J25" s="68"/>
      <c r="K25" s="68"/>
      <c r="L25" s="70" t="str">
        <f t="shared" si="2"/>
        <v>-</v>
      </c>
      <c r="M25" s="71" t="str">
        <f t="shared" si="3"/>
        <v>,,,,,,,,,</v>
      </c>
      <c r="N25" s="46"/>
      <c r="O25" s="75"/>
      <c r="P25" s="79"/>
      <c r="Q25" s="79"/>
      <c r="R25" s="79" t="s">
        <v>133</v>
      </c>
      <c r="S25" s="80" t="s">
        <v>77</v>
      </c>
      <c r="T25" s="79"/>
      <c r="U25" s="76"/>
      <c r="V25" s="44"/>
      <c r="W25" s="44"/>
      <c r="X25" s="44"/>
      <c r="Y25" s="44"/>
      <c r="Z25" s="44"/>
      <c r="AA25" s="44"/>
      <c r="AB25" s="44"/>
    </row>
    <row r="26" spans="1:28" x14ac:dyDescent="0.25">
      <c r="A26" s="67"/>
      <c r="B26" s="88" t="str">
        <f>IF('Pooling Calculator'!B31&gt;0,'Pooling Calculator'!B31,"")</f>
        <v/>
      </c>
      <c r="C26" s="68"/>
      <c r="D26" s="68"/>
      <c r="E26" s="68"/>
      <c r="F26" s="68"/>
      <c r="G26" s="69" t="str">
        <f t="shared" si="0"/>
        <v/>
      </c>
      <c r="H26" s="68"/>
      <c r="I26" s="69" t="str">
        <f t="shared" si="1"/>
        <v/>
      </c>
      <c r="J26" s="68"/>
      <c r="K26" s="68"/>
      <c r="L26" s="70" t="str">
        <f t="shared" si="2"/>
        <v>-</v>
      </c>
      <c r="M26" s="71" t="str">
        <f t="shared" si="3"/>
        <v>,,,,,,,,,</v>
      </c>
      <c r="N26" s="46"/>
      <c r="O26" s="75"/>
      <c r="P26" s="79"/>
      <c r="Q26" s="79"/>
      <c r="R26" s="79" t="s">
        <v>134</v>
      </c>
      <c r="S26" s="80" t="s">
        <v>79</v>
      </c>
      <c r="T26" s="79"/>
      <c r="U26" s="76"/>
      <c r="V26" s="44"/>
      <c r="W26" s="44"/>
      <c r="X26" s="44"/>
      <c r="Y26" s="44"/>
      <c r="Z26" s="44"/>
      <c r="AA26" s="44"/>
      <c r="AB26" s="44"/>
    </row>
    <row r="27" spans="1:28" x14ac:dyDescent="0.25">
      <c r="A27" s="67"/>
      <c r="B27" s="88" t="str">
        <f>IF('Pooling Calculator'!B32&gt;0,'Pooling Calculator'!B32,"")</f>
        <v/>
      </c>
      <c r="C27" s="68"/>
      <c r="D27" s="68"/>
      <c r="E27" s="68"/>
      <c r="F27" s="68"/>
      <c r="G27" s="69" t="str">
        <f t="shared" si="0"/>
        <v/>
      </c>
      <c r="H27" s="68"/>
      <c r="I27" s="69" t="str">
        <f t="shared" si="1"/>
        <v/>
      </c>
      <c r="J27" s="68"/>
      <c r="K27" s="68"/>
      <c r="L27" s="70" t="str">
        <f t="shared" si="2"/>
        <v>-</v>
      </c>
      <c r="M27" s="71" t="str">
        <f t="shared" si="3"/>
        <v>,,,,,,,,,</v>
      </c>
      <c r="N27" s="46"/>
      <c r="O27" s="75"/>
      <c r="P27" s="79"/>
      <c r="Q27" s="79"/>
      <c r="R27" s="79"/>
      <c r="S27" s="79"/>
      <c r="T27" s="79"/>
      <c r="U27" s="76"/>
      <c r="V27" s="44"/>
      <c r="W27" s="44"/>
      <c r="X27" s="44"/>
      <c r="Y27" s="44"/>
      <c r="Z27" s="44"/>
      <c r="AA27" s="44"/>
      <c r="AB27" s="44"/>
    </row>
    <row r="28" spans="1:28" x14ac:dyDescent="0.25">
      <c r="A28" s="67"/>
      <c r="B28" s="88" t="str">
        <f>IF('Pooling Calculator'!B33&gt;0,'Pooling Calculator'!B33,"")</f>
        <v/>
      </c>
      <c r="C28" s="68"/>
      <c r="D28" s="68"/>
      <c r="E28" s="68"/>
      <c r="F28" s="68"/>
      <c r="G28" s="69" t="str">
        <f t="shared" si="0"/>
        <v/>
      </c>
      <c r="H28" s="68"/>
      <c r="I28" s="69" t="str">
        <f t="shared" si="1"/>
        <v/>
      </c>
      <c r="J28" s="68"/>
      <c r="K28" s="68"/>
      <c r="L28" s="70" t="str">
        <f t="shared" si="2"/>
        <v>-</v>
      </c>
      <c r="M28" s="71" t="str">
        <f t="shared" si="3"/>
        <v>,,,,,,,,,</v>
      </c>
      <c r="N28" s="46"/>
      <c r="O28" s="44"/>
      <c r="P28" s="73"/>
      <c r="Q28" s="73"/>
      <c r="R28" s="73"/>
      <c r="S28" s="73"/>
      <c r="T28" s="78"/>
      <c r="U28" s="44"/>
      <c r="V28" s="44"/>
      <c r="W28" s="44"/>
      <c r="X28" s="44"/>
      <c r="Y28" s="44"/>
      <c r="Z28" s="44"/>
      <c r="AA28" s="44"/>
      <c r="AB28" s="44"/>
    </row>
    <row r="29" spans="1:28" x14ac:dyDescent="0.25">
      <c r="A29" s="67"/>
      <c r="B29" s="88" t="str">
        <f>IF('Pooling Calculator'!B34&gt;0,'Pooling Calculator'!B34,"")</f>
        <v/>
      </c>
      <c r="C29" s="68"/>
      <c r="D29" s="68"/>
      <c r="E29" s="68"/>
      <c r="F29" s="68"/>
      <c r="G29" s="69" t="str">
        <f t="shared" si="0"/>
        <v/>
      </c>
      <c r="H29" s="68"/>
      <c r="I29" s="69" t="str">
        <f t="shared" si="1"/>
        <v/>
      </c>
      <c r="J29" s="68"/>
      <c r="K29" s="68"/>
      <c r="L29" s="70" t="str">
        <f t="shared" si="2"/>
        <v>-</v>
      </c>
      <c r="M29" s="71" t="str">
        <f t="shared" si="3"/>
        <v>,,,,,,,,,</v>
      </c>
      <c r="N29" s="46"/>
      <c r="O29" s="44"/>
      <c r="P29" s="73"/>
      <c r="Q29" s="73"/>
      <c r="R29" s="73"/>
      <c r="S29" s="73"/>
      <c r="T29" s="44"/>
      <c r="U29" s="44"/>
      <c r="V29" s="44"/>
      <c r="W29" s="44"/>
      <c r="X29" s="44"/>
      <c r="Y29" s="44"/>
      <c r="Z29" s="44"/>
      <c r="AA29" s="44"/>
      <c r="AB29" s="44"/>
    </row>
    <row r="30" spans="1:28" x14ac:dyDescent="0.25">
      <c r="A30" s="67"/>
      <c r="B30" s="88" t="str">
        <f>IF('Pooling Calculator'!B35&gt;0,'Pooling Calculator'!B35,"")</f>
        <v/>
      </c>
      <c r="C30" s="68"/>
      <c r="D30" s="68"/>
      <c r="E30" s="68"/>
      <c r="F30" s="68"/>
      <c r="G30" s="69" t="str">
        <f t="shared" si="0"/>
        <v/>
      </c>
      <c r="H30" s="68"/>
      <c r="I30" s="69" t="str">
        <f t="shared" si="1"/>
        <v/>
      </c>
      <c r="J30" s="68"/>
      <c r="K30" s="68"/>
      <c r="L30" s="70" t="str">
        <f t="shared" si="2"/>
        <v>-</v>
      </c>
      <c r="M30" s="71" t="str">
        <f t="shared" si="3"/>
        <v>,,,,,,,,,</v>
      </c>
      <c r="N30" s="46"/>
      <c r="O30" s="44"/>
      <c r="P30" s="73"/>
      <c r="Q30" s="73"/>
      <c r="R30" s="73"/>
      <c r="S30" s="73"/>
      <c r="T30" s="44"/>
      <c r="U30" s="44"/>
      <c r="V30" s="44"/>
      <c r="W30" s="44"/>
      <c r="X30" s="44"/>
      <c r="Y30" s="44"/>
      <c r="Z30" s="44"/>
      <c r="AA30" s="44"/>
      <c r="AB30" s="44"/>
    </row>
    <row r="31" spans="1:28" x14ac:dyDescent="0.25">
      <c r="A31" s="67"/>
      <c r="B31" s="88" t="str">
        <f>IF('Pooling Calculator'!B36&gt;0,'Pooling Calculator'!B36,"")</f>
        <v/>
      </c>
      <c r="C31" s="68"/>
      <c r="D31" s="68"/>
      <c r="E31" s="68"/>
      <c r="F31" s="68"/>
      <c r="G31" s="69" t="str">
        <f t="shared" si="0"/>
        <v/>
      </c>
      <c r="H31" s="68"/>
      <c r="I31" s="69" t="str">
        <f t="shared" si="1"/>
        <v/>
      </c>
      <c r="J31" s="68"/>
      <c r="K31" s="68"/>
      <c r="L31" s="70" t="str">
        <f t="shared" si="2"/>
        <v>-</v>
      </c>
      <c r="M31" s="71" t="str">
        <f t="shared" si="3"/>
        <v>,,,,,,,,,</v>
      </c>
      <c r="N31" s="46"/>
      <c r="O31" s="44"/>
      <c r="P31" s="73"/>
      <c r="Q31" s="73"/>
      <c r="R31" s="73"/>
      <c r="S31" s="73"/>
      <c r="T31" s="44"/>
      <c r="U31" s="44"/>
      <c r="V31" s="44"/>
      <c r="W31" s="44"/>
      <c r="X31" s="44"/>
      <c r="Y31" s="44"/>
      <c r="Z31" s="44"/>
      <c r="AA31" s="44"/>
      <c r="AB31" s="44"/>
    </row>
    <row r="32" spans="1:28" x14ac:dyDescent="0.25">
      <c r="A32" s="67"/>
      <c r="B32" s="88" t="str">
        <f>IF('Pooling Calculator'!B37&gt;0,'Pooling Calculator'!B37,"")</f>
        <v/>
      </c>
      <c r="C32" s="68"/>
      <c r="D32" s="68"/>
      <c r="E32" s="68"/>
      <c r="F32" s="68"/>
      <c r="G32" s="69" t="str">
        <f t="shared" si="0"/>
        <v/>
      </c>
      <c r="H32" s="68"/>
      <c r="I32" s="69" t="str">
        <f t="shared" si="1"/>
        <v/>
      </c>
      <c r="J32" s="68"/>
      <c r="K32" s="68"/>
      <c r="L32" s="70" t="str">
        <f t="shared" si="2"/>
        <v>-</v>
      </c>
      <c r="M32" s="71" t="str">
        <f t="shared" si="3"/>
        <v>,,,,,,,,,</v>
      </c>
      <c r="N32" s="46"/>
      <c r="O32" s="44"/>
      <c r="P32" s="73"/>
      <c r="Q32" s="73"/>
      <c r="R32" s="73"/>
      <c r="S32" s="73"/>
      <c r="T32" s="44"/>
      <c r="U32" s="44"/>
      <c r="V32" s="44"/>
      <c r="W32" s="44"/>
      <c r="X32" s="44"/>
      <c r="Y32" s="44"/>
      <c r="Z32" s="44"/>
      <c r="AA32" s="44"/>
      <c r="AB32" s="44"/>
    </row>
    <row r="33" spans="2:22" x14ac:dyDescent="0.25">
      <c r="B33" s="88" t="str">
        <f>IF('Pooling Calculator'!B38&gt;0,'Pooling Calculator'!B38,"")</f>
        <v/>
      </c>
      <c r="C33" s="68"/>
      <c r="D33" s="68"/>
      <c r="E33" s="68"/>
      <c r="F33" s="68"/>
      <c r="G33" s="69" t="str">
        <f t="shared" si="0"/>
        <v/>
      </c>
      <c r="H33" s="68"/>
      <c r="I33" s="69" t="str">
        <f t="shared" si="1"/>
        <v/>
      </c>
      <c r="J33" s="68"/>
      <c r="K33" s="68"/>
      <c r="L33" s="70" t="str">
        <f t="shared" si="2"/>
        <v>-</v>
      </c>
      <c r="M33" s="71" t="str">
        <f t="shared" si="3"/>
        <v>,,,,,,,,,</v>
      </c>
      <c r="O33" s="44"/>
      <c r="P33" s="44"/>
      <c r="Q33" s="44"/>
      <c r="R33" s="44"/>
      <c r="S33" s="44"/>
      <c r="T33" s="44"/>
      <c r="U33" s="44"/>
      <c r="V33" s="44"/>
    </row>
    <row r="34" spans="2:22" x14ac:dyDescent="0.25">
      <c r="B34" s="88" t="str">
        <f>IF('Pooling Calculator'!B39&gt;0,'Pooling Calculator'!B39,"")</f>
        <v/>
      </c>
      <c r="C34" s="68"/>
      <c r="D34" s="68"/>
      <c r="E34" s="68"/>
      <c r="F34" s="68"/>
      <c r="G34" s="69" t="str">
        <f t="shared" si="0"/>
        <v/>
      </c>
      <c r="H34" s="68"/>
      <c r="I34" s="69" t="str">
        <f t="shared" si="1"/>
        <v/>
      </c>
      <c r="J34" s="68"/>
      <c r="K34" s="68"/>
      <c r="L34" s="70" t="str">
        <f t="shared" si="2"/>
        <v>-</v>
      </c>
      <c r="M34" s="71" t="str">
        <f t="shared" si="3"/>
        <v>,,,,,,,,,</v>
      </c>
    </row>
    <row r="35" spans="2:22" x14ac:dyDescent="0.25">
      <c r="B35" s="88" t="str">
        <f>IF('Pooling Calculator'!B40&gt;0,'Pooling Calculator'!B40,"")</f>
        <v/>
      </c>
      <c r="C35" s="68"/>
      <c r="D35" s="68"/>
      <c r="E35" s="68"/>
      <c r="F35" s="68"/>
      <c r="G35" s="69" t="str">
        <f t="shared" si="0"/>
        <v/>
      </c>
      <c r="H35" s="68"/>
      <c r="I35" s="69" t="str">
        <f t="shared" si="1"/>
        <v/>
      </c>
      <c r="J35" s="68"/>
      <c r="K35" s="68"/>
      <c r="L35" s="70" t="str">
        <f t="shared" si="2"/>
        <v>-</v>
      </c>
      <c r="M35" s="71" t="str">
        <f t="shared" si="3"/>
        <v>,,,,,,,,,</v>
      </c>
    </row>
    <row r="36" spans="2:22" x14ac:dyDescent="0.25">
      <c r="B36" s="88" t="str">
        <f>IF('Pooling Calculator'!B41&gt;0,'Pooling Calculator'!B41,"")</f>
        <v/>
      </c>
      <c r="C36" s="68"/>
      <c r="D36" s="68"/>
      <c r="E36" s="68"/>
      <c r="F36" s="68"/>
      <c r="G36" s="69" t="str">
        <f t="shared" si="0"/>
        <v/>
      </c>
      <c r="H36" s="68"/>
      <c r="I36" s="69" t="str">
        <f t="shared" si="1"/>
        <v/>
      </c>
      <c r="J36" s="68"/>
      <c r="K36" s="68"/>
      <c r="L36" s="70" t="str">
        <f t="shared" si="2"/>
        <v>-</v>
      </c>
      <c r="M36" s="71" t="str">
        <f t="shared" si="3"/>
        <v>,,,,,,,,,</v>
      </c>
    </row>
    <row r="37" spans="2:22" x14ac:dyDescent="0.25">
      <c r="B37" s="88" t="str">
        <f>IF('Pooling Calculator'!B42&gt;0,'Pooling Calculator'!B42,"")</f>
        <v/>
      </c>
      <c r="C37" s="68"/>
      <c r="D37" s="68"/>
      <c r="E37" s="68"/>
      <c r="F37" s="68"/>
      <c r="G37" s="69" t="str">
        <f t="shared" si="0"/>
        <v/>
      </c>
      <c r="H37" s="68"/>
      <c r="I37" s="69" t="str">
        <f t="shared" si="1"/>
        <v/>
      </c>
      <c r="J37" s="68"/>
      <c r="K37" s="68"/>
      <c r="L37" s="70" t="str">
        <f t="shared" si="2"/>
        <v>-</v>
      </c>
      <c r="M37" s="71" t="str">
        <f t="shared" si="3"/>
        <v>,,,,,,,,,</v>
      </c>
    </row>
    <row r="38" spans="2:22" x14ac:dyDescent="0.25">
      <c r="B38" s="88" t="str">
        <f>IF('Pooling Calculator'!B43&gt;0,'Pooling Calculator'!B43,"")</f>
        <v/>
      </c>
      <c r="C38" s="68"/>
      <c r="D38" s="68"/>
      <c r="E38" s="68"/>
      <c r="F38" s="68"/>
      <c r="G38" s="69" t="str">
        <f t="shared" si="0"/>
        <v/>
      </c>
      <c r="H38" s="68"/>
      <c r="I38" s="69" t="str">
        <f t="shared" si="1"/>
        <v/>
      </c>
      <c r="J38" s="68"/>
      <c r="K38" s="68"/>
      <c r="L38" s="70" t="str">
        <f t="shared" si="2"/>
        <v>-</v>
      </c>
      <c r="M38" s="71" t="str">
        <f t="shared" si="3"/>
        <v>,,,,,,,,,</v>
      </c>
    </row>
    <row r="39" spans="2:22" x14ac:dyDescent="0.25">
      <c r="B39" s="88" t="str">
        <f>IF('Pooling Calculator'!B44&gt;0,'Pooling Calculator'!B44,"")</f>
        <v/>
      </c>
      <c r="C39" s="68"/>
      <c r="D39" s="68"/>
      <c r="E39" s="68"/>
      <c r="F39" s="68"/>
      <c r="G39" s="69" t="str">
        <f t="shared" si="0"/>
        <v/>
      </c>
      <c r="H39" s="68"/>
      <c r="I39" s="69" t="str">
        <f t="shared" si="1"/>
        <v/>
      </c>
      <c r="J39" s="68"/>
      <c r="K39" s="68"/>
      <c r="L39" s="70" t="str">
        <f t="shared" si="2"/>
        <v>-</v>
      </c>
      <c r="M39" s="71" t="str">
        <f t="shared" si="3"/>
        <v>,,,,,,,,,</v>
      </c>
    </row>
    <row r="40" spans="2:22" x14ac:dyDescent="0.25">
      <c r="B40" s="88" t="str">
        <f>IF('Pooling Calculator'!B45&gt;0,'Pooling Calculator'!B45,"")</f>
        <v/>
      </c>
      <c r="C40" s="68"/>
      <c r="D40" s="68"/>
      <c r="E40" s="68"/>
      <c r="F40" s="68"/>
      <c r="G40" s="69" t="str">
        <f>IF(F40&gt;0,VLOOKUP(F40,$R$11:$S$32,2,FALSE),"")</f>
        <v/>
      </c>
      <c r="H40" s="68"/>
      <c r="I40" s="69" t="str">
        <f>IF(H40&gt;0,VLOOKUP(H40,$P$11:$Q$32,2,FALSE),"")</f>
        <v/>
      </c>
      <c r="J40" s="68"/>
      <c r="K40" s="68"/>
      <c r="L40" s="70" t="str">
        <f>F40&amp;"-"&amp;H40</f>
        <v>-</v>
      </c>
      <c r="M40" s="71" t="str">
        <f>CONCATENATE(B40,",",C40,",",D40,",",E40,",",F40,",",G40,",",H40,",",I40,",",J40,",",K40)</f>
        <v>,,,,,,,,,</v>
      </c>
    </row>
    <row r="41" spans="2:22" ht="15.75" thickBot="1" x14ac:dyDescent="0.3">
      <c r="B41" s="89" t="str">
        <f>IF('Pooling Calculator'!B46&gt;0,'Pooling Calculator'!B46,"")</f>
        <v/>
      </c>
      <c r="C41" s="72"/>
      <c r="D41" s="72"/>
      <c r="E41" s="72"/>
      <c r="F41" s="72"/>
      <c r="G41" s="56" t="str">
        <f t="shared" si="0"/>
        <v/>
      </c>
      <c r="H41" s="72"/>
      <c r="I41" s="56" t="str">
        <f t="shared" si="1"/>
        <v/>
      </c>
      <c r="J41" s="72"/>
      <c r="K41" s="72"/>
      <c r="L41" s="81" t="str">
        <f t="shared" ref="L41" si="4">F41&amp;"-"&amp;H41</f>
        <v>-</v>
      </c>
      <c r="M41" s="82" t="str">
        <f t="shared" ref="M41" si="5">CONCATENATE(B41,",",C41,",",D41,",",E41,",",F41,",",G41,",",H41,",",I41,",",J41,",",K41)</f>
        <v>,,,,,,,,,</v>
      </c>
    </row>
    <row r="42" spans="2:22" x14ac:dyDescent="0.25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</sheetData>
  <sheetProtection algorithmName="SHA-512" hashValue="DO+eZTbffzjWHqXrX6HVIdE4p5zV3DLBWtiM6TnjfPIJb5YAN+QmUmOOyoS1jgu6pe7+YZyZnQs0ulNTiVgK2w==" saltValue="Wt+jzBcWJGbpCqQ6DGEDCg==" spinCount="100000" sheet="1" objects="1" scenarios="1"/>
  <phoneticPr fontId="10" type="noConversion"/>
  <conditionalFormatting sqref="L10:L41">
    <cfRule type="duplicateValues" dxfId="0" priority="2"/>
  </conditionalFormatting>
  <dataValidations count="2">
    <dataValidation type="list" showInputMessage="1" showErrorMessage="1" error="Select one indexing primer (D7xx) from dropdown list!" sqref="F10:F41" xr:uid="{F940BC37-65DF-4B0E-BC4F-F7394AD57AF0}">
      <formula1>$R$11:$R$26</formula1>
    </dataValidation>
    <dataValidation type="list" showInputMessage="1" showErrorMessage="1" error="Select one indexing primer (D5xx) from dropdown list!" sqref="H10:H41" xr:uid="{B4734C30-024C-449C-B91F-65409C8AC849}">
      <formula1>$P$11:$P$23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Pooling Calculator</vt:lpstr>
      <vt:lpstr>i5 and i7 Index Sequences</vt:lpstr>
      <vt:lpstr>SampleSheet Generator for MiSeq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Rauscher</dc:creator>
  <cp:lastModifiedBy>Bettina Rauscher</cp:lastModifiedBy>
  <dcterms:created xsi:type="dcterms:W3CDTF">2015-06-05T18:19:34Z</dcterms:created>
  <dcterms:modified xsi:type="dcterms:W3CDTF">2022-07-04T05:43:39Z</dcterms:modified>
</cp:coreProperties>
</file>